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2024\PLAN DE MEJORAMIENTO\"/>
    </mc:Choice>
  </mc:AlternateContent>
  <bookViews>
    <workbookView xWindow="-120" yWindow="-120" windowWidth="29040" windowHeight="15720"/>
  </bookViews>
  <sheets>
    <sheet name="SALDO ANTERIOR" sheetId="6" r:id="rId1"/>
    <sheet name="CONCILIACION" sheetId="2" r:id="rId2"/>
    <sheet name="EPS" sheetId="5" r:id="rId3"/>
    <sheet name="EMPLEADOS " sheetId="4" r:id="rId4"/>
  </sheets>
  <calcPr calcId="181029"/>
  <extLst>
    <ext uri="GoogleSheetsCustomDataVersion2">
      <go:sheetsCustomData xmlns:go="http://customooxmlschemas.google.com/" r:id="rId6" roundtripDataChecksum="wVHti8ueLfaG1+BcIVOA79NdXclBSgFQRRBk2umtJ3o="/>
    </ext>
  </extLst>
</workbook>
</file>

<file path=xl/calcChain.xml><?xml version="1.0" encoding="utf-8"?>
<calcChain xmlns="http://schemas.openxmlformats.org/spreadsheetml/2006/main">
  <c r="L44" i="2" l="1"/>
  <c r="L45" i="2"/>
  <c r="L46" i="2"/>
  <c r="L43" i="2"/>
  <c r="F46" i="2"/>
  <c r="F43" i="2"/>
  <c r="E45" i="2"/>
  <c r="E44" i="2"/>
  <c r="E43" i="2"/>
  <c r="D44" i="2"/>
  <c r="D45" i="2"/>
  <c r="D46" i="2"/>
  <c r="D43" i="2"/>
  <c r="G14" i="6"/>
  <c r="G15" i="6"/>
  <c r="G16" i="6"/>
  <c r="G6" i="6"/>
  <c r="G7" i="6"/>
  <c r="G8" i="6"/>
  <c r="G13" i="6"/>
  <c r="I32" i="5"/>
  <c r="E46" i="2" s="1"/>
  <c r="I24" i="5"/>
  <c r="I16" i="5"/>
  <c r="I8" i="5"/>
  <c r="G9" i="6"/>
  <c r="B8" i="6"/>
  <c r="A8" i="6"/>
  <c r="B7" i="6"/>
  <c r="A7" i="6"/>
  <c r="B6" i="6"/>
  <c r="A6" i="6"/>
  <c r="G5" i="6"/>
  <c r="B5" i="6"/>
  <c r="A5" i="6"/>
  <c r="N19" i="2"/>
  <c r="N18" i="2"/>
  <c r="N17" i="2"/>
  <c r="N16" i="2"/>
  <c r="N15" i="2"/>
  <c r="B18" i="2"/>
  <c r="A18" i="2"/>
  <c r="B17" i="2"/>
  <c r="A17" i="2"/>
  <c r="B16" i="2"/>
  <c r="A16" i="2"/>
  <c r="B15" i="2"/>
  <c r="A15" i="2"/>
  <c r="N39" i="2"/>
  <c r="N38" i="2"/>
  <c r="B38" i="2"/>
  <c r="N37" i="2"/>
  <c r="B37" i="2"/>
  <c r="N36" i="2"/>
  <c r="B36" i="2"/>
  <c r="N35" i="2"/>
  <c r="B35" i="2"/>
  <c r="N29" i="2"/>
  <c r="N28" i="2"/>
  <c r="B28" i="2"/>
  <c r="N27" i="2"/>
  <c r="B27" i="2"/>
  <c r="N26" i="2"/>
  <c r="B26" i="2"/>
  <c r="N25" i="2"/>
  <c r="B25" i="2"/>
  <c r="L20" i="5"/>
  <c r="M20" i="5" s="1"/>
  <c r="L21" i="5"/>
  <c r="M21" i="5" s="1"/>
  <c r="L22" i="5"/>
  <c r="L23" i="5"/>
  <c r="L19" i="5"/>
  <c r="M19" i="5" s="1"/>
  <c r="L12" i="5"/>
  <c r="M12" i="5" s="1"/>
  <c r="L11" i="5"/>
  <c r="M11" i="5" s="1"/>
  <c r="E7" i="5"/>
  <c r="D7" i="5"/>
  <c r="K32" i="5"/>
  <c r="K24" i="5"/>
  <c r="F45" i="2" s="1"/>
  <c r="M23" i="5"/>
  <c r="M22" i="5"/>
  <c r="K16" i="5"/>
  <c r="F44" i="2" s="1"/>
  <c r="K8" i="5"/>
  <c r="M47" i="4"/>
  <c r="N47" i="4" s="1"/>
  <c r="L47" i="4"/>
  <c r="M46" i="4"/>
  <c r="N46" i="4" s="1"/>
  <c r="L46" i="4"/>
  <c r="M45" i="4"/>
  <c r="N45" i="4" s="1"/>
  <c r="L45" i="4"/>
  <c r="M44" i="4"/>
  <c r="N44" i="4" s="1"/>
  <c r="L44" i="4"/>
  <c r="M43" i="4"/>
  <c r="N43" i="4" s="1"/>
  <c r="L43" i="4"/>
  <c r="M42" i="4"/>
  <c r="N42" i="4" s="1"/>
  <c r="L42" i="4"/>
  <c r="M41" i="4"/>
  <c r="N41" i="4" s="1"/>
  <c r="L41" i="4"/>
  <c r="M40" i="4"/>
  <c r="N40" i="4" s="1"/>
  <c r="L40" i="4"/>
  <c r="M39" i="4"/>
  <c r="M48" i="4" s="1"/>
  <c r="L39" i="4"/>
  <c r="L48" i="4" s="1"/>
  <c r="M35" i="4"/>
  <c r="N35" i="4" s="1"/>
  <c r="L35" i="4"/>
  <c r="M34" i="4"/>
  <c r="N34" i="4" s="1"/>
  <c r="L34" i="4"/>
  <c r="M33" i="4"/>
  <c r="N33" i="4" s="1"/>
  <c r="L33" i="4"/>
  <c r="M32" i="4"/>
  <c r="N32" i="4" s="1"/>
  <c r="L32" i="4"/>
  <c r="M31" i="4"/>
  <c r="N31" i="4" s="1"/>
  <c r="L31" i="4"/>
  <c r="M30" i="4"/>
  <c r="N30" i="4" s="1"/>
  <c r="L30" i="4"/>
  <c r="M29" i="4"/>
  <c r="N29" i="4" s="1"/>
  <c r="L29" i="4"/>
  <c r="M28" i="4"/>
  <c r="N28" i="4" s="1"/>
  <c r="L28" i="4"/>
  <c r="M27" i="4"/>
  <c r="M36" i="4" s="1"/>
  <c r="L27" i="4"/>
  <c r="L36" i="4" s="1"/>
  <c r="M23" i="4"/>
  <c r="N23" i="4" s="1"/>
  <c r="L23" i="4"/>
  <c r="M22" i="4"/>
  <c r="N22" i="4" s="1"/>
  <c r="L22" i="4"/>
  <c r="M21" i="4"/>
  <c r="N21" i="4" s="1"/>
  <c r="L21" i="4"/>
  <c r="M20" i="4"/>
  <c r="N20" i="4" s="1"/>
  <c r="L20" i="4"/>
  <c r="M19" i="4"/>
  <c r="N19" i="4" s="1"/>
  <c r="L19" i="4"/>
  <c r="M18" i="4"/>
  <c r="N18" i="4" s="1"/>
  <c r="L18" i="4"/>
  <c r="M17" i="4"/>
  <c r="M24" i="4" s="1"/>
  <c r="L17" i="4"/>
  <c r="M16" i="4"/>
  <c r="N16" i="4" s="1"/>
  <c r="L16" i="4"/>
  <c r="M15" i="4"/>
  <c r="N15" i="4" s="1"/>
  <c r="L15" i="4"/>
  <c r="L11" i="4"/>
  <c r="M11" i="4"/>
  <c r="N11" i="4"/>
  <c r="L9" i="4"/>
  <c r="M9" i="4"/>
  <c r="N9" i="4"/>
  <c r="L10" i="4"/>
  <c r="M10" i="4"/>
  <c r="N10" i="4" s="1"/>
  <c r="N9" i="2"/>
  <c r="G43" i="2" l="1"/>
  <c r="G46" i="2"/>
  <c r="N46" i="2"/>
  <c r="N43" i="2"/>
  <c r="G45" i="2"/>
  <c r="N45" i="2" s="1"/>
  <c r="G44" i="2"/>
  <c r="N44" i="2" s="1"/>
  <c r="L27" i="5"/>
  <c r="M27" i="5" s="1"/>
  <c r="L31" i="5"/>
  <c r="M31" i="5" s="1"/>
  <c r="L30" i="5"/>
  <c r="M30" i="5" s="1"/>
  <c r="L29" i="5"/>
  <c r="M29" i="5" s="1"/>
  <c r="L28" i="5"/>
  <c r="M28" i="5" s="1"/>
  <c r="N17" i="4"/>
  <c r="L15" i="5"/>
  <c r="M15" i="5" s="1"/>
  <c r="L14" i="5"/>
  <c r="M14" i="5" s="1"/>
  <c r="L13" i="5"/>
  <c r="M13" i="5" s="1"/>
  <c r="L24" i="4"/>
  <c r="N24" i="4"/>
  <c r="N39" i="4"/>
  <c r="N48" i="4" s="1"/>
  <c r="N27" i="4"/>
  <c r="N36" i="4" s="1"/>
  <c r="L3" i="4"/>
  <c r="M3" i="4"/>
  <c r="N3" i="4" l="1"/>
  <c r="L3" i="5"/>
  <c r="M3" i="5"/>
  <c r="M5" i="4" l="1"/>
  <c r="L5" i="5" s="1"/>
  <c r="M6" i="4"/>
  <c r="M7" i="4"/>
  <c r="M8" i="4"/>
  <c r="M4" i="4"/>
  <c r="N6" i="4"/>
  <c r="N7" i="4"/>
  <c r="N8" i="4"/>
  <c r="L7" i="4"/>
  <c r="L8" i="4"/>
  <c r="L6" i="4"/>
  <c r="L5" i="4"/>
  <c r="L4" i="4"/>
  <c r="L12" i="4" s="1"/>
  <c r="L4" i="5" l="1"/>
  <c r="M4" i="5" s="1"/>
  <c r="M12" i="4"/>
  <c r="L7" i="5"/>
  <c r="M7" i="5" s="1"/>
  <c r="L6" i="5"/>
  <c r="M6" i="5" s="1"/>
  <c r="N6" i="2"/>
  <c r="N5" i="2"/>
  <c r="N8" i="2"/>
  <c r="N4" i="4"/>
  <c r="M5" i="5"/>
  <c r="N7" i="2"/>
  <c r="N5" i="4"/>
  <c r="N12" i="4" l="1"/>
</calcChain>
</file>

<file path=xl/comments1.xml><?xml version="1.0" encoding="utf-8"?>
<comments xmlns="http://schemas.openxmlformats.org/spreadsheetml/2006/main">
  <authors>
    <author>TESORERIA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SOLICITAR IBC
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SOLICITAR IBC
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SOLICITAR IBC
</t>
        </r>
      </text>
    </comment>
  </commentList>
</comments>
</file>

<file path=xl/sharedStrings.xml><?xml version="1.0" encoding="utf-8"?>
<sst xmlns="http://schemas.openxmlformats.org/spreadsheetml/2006/main" count="264" uniqueCount="68">
  <si>
    <t>EPS</t>
  </si>
  <si>
    <t>FECHA INICIAL</t>
  </si>
  <si>
    <t>FECHA FINAL</t>
  </si>
  <si>
    <t>FECHA DE PAGO</t>
  </si>
  <si>
    <t>VALOR PAGADO</t>
  </si>
  <si>
    <t>NOVEDAD DE INCAPACIDAD</t>
  </si>
  <si>
    <t>DATOS BASICOS</t>
  </si>
  <si>
    <t>CEDULA</t>
  </si>
  <si>
    <t>NOMBRE Y APELLIDOS</t>
  </si>
  <si>
    <t>OTROS</t>
  </si>
  <si>
    <t>No INCAPACIDAD (OFICIO)</t>
  </si>
  <si>
    <t>PRORROGRA</t>
  </si>
  <si>
    <t>INFORMACION FINANCIERA DE INCAPACIDAD</t>
  </si>
  <si>
    <t>N° DIAS A CARGO DE CMN</t>
  </si>
  <si>
    <t>N° DIAS A CARGO DE LA EPS</t>
  </si>
  <si>
    <t>IBC INCAPACIDAD</t>
  </si>
  <si>
    <t>SALARIO</t>
  </si>
  <si>
    <t>VALOR RECONOCIDO X INCAPACIDAD CMN</t>
  </si>
  <si>
    <t>TOTAL INCAPACIDAD X COBRAR</t>
  </si>
  <si>
    <t>NIT</t>
  </si>
  <si>
    <t>DATOS BASICOS EMPLEADO</t>
  </si>
  <si>
    <t>DATOS BASICOS EPS</t>
  </si>
  <si>
    <t xml:space="preserve">FECHA DE RADICACION </t>
  </si>
  <si>
    <t>No RADICACION</t>
  </si>
  <si>
    <t xml:space="preserve">NOVEDADES DE INCAPACIDAD ANTES LA EPS </t>
  </si>
  <si>
    <t>PRELIQUIDACION DE LA INCAPACIDAD</t>
  </si>
  <si>
    <t>VALOR A RECONOCER X LA EPS</t>
  </si>
  <si>
    <t>DIFERENCIA DE INCAPACIDAD</t>
  </si>
  <si>
    <t xml:space="preserve">RADICACION Y OBSERVACION </t>
  </si>
  <si>
    <t>830003564-7</t>
  </si>
  <si>
    <t>900156264-2</t>
  </si>
  <si>
    <t>NUEVA EMPRESA PROMOTORA DE SALUD S.A.</t>
  </si>
  <si>
    <t>800251440-6</t>
  </si>
  <si>
    <t>SANITAS S.A.</t>
  </si>
  <si>
    <t>FAMISANAR LTDA</t>
  </si>
  <si>
    <t>N° NOTA BANCARIA</t>
  </si>
  <si>
    <t>CONCILIACION CONTABLE</t>
  </si>
  <si>
    <t>FECHA DE CAUSACION</t>
  </si>
  <si>
    <t>DIFERENCIA DEL VALOR CAUSADO Y VALOR PAGADO</t>
  </si>
  <si>
    <t>CUENTA CONTABLE (D)</t>
  </si>
  <si>
    <t>VALOR EN LIBROS</t>
  </si>
  <si>
    <t>NUEVO SALDO</t>
  </si>
  <si>
    <t>CUENTA CONTABLE (C)</t>
  </si>
  <si>
    <t>N° COMPROBANTE</t>
  </si>
  <si>
    <t>REGISTRO DE CAUSACIÓN</t>
  </si>
  <si>
    <t xml:space="preserve">REGISTRO DE PAGO </t>
  </si>
  <si>
    <t>TOTAL</t>
  </si>
  <si>
    <t>CODIGO EPS</t>
  </si>
  <si>
    <t>VALOR</t>
  </si>
  <si>
    <t>N° RADICACION</t>
  </si>
  <si>
    <t>800095147-3</t>
  </si>
  <si>
    <t>NNN</t>
  </si>
  <si>
    <t xml:space="preserve">PRIMER TRIMESTRE VIGENCIA </t>
  </si>
  <si>
    <t xml:space="preserve">SEGUNDO TRIMESTRE VIGENCIA </t>
  </si>
  <si>
    <t xml:space="preserve">TERCER TRIMESTRE VIGENCIA </t>
  </si>
  <si>
    <t xml:space="preserve">CUARTO TRIMESTRE VIGENCIA </t>
  </si>
  <si>
    <t>TOTALES</t>
  </si>
  <si>
    <t>VIGENCIA ANTERIOR 2023</t>
  </si>
  <si>
    <t>SALDO ANTERIOR</t>
  </si>
  <si>
    <t>RADICACION</t>
  </si>
  <si>
    <t>PAGO</t>
  </si>
  <si>
    <t xml:space="preserve">NUEVO SALDO </t>
  </si>
  <si>
    <t>TESORERIA</t>
  </si>
  <si>
    <t>CONTABILIDAD</t>
  </si>
  <si>
    <t>DEBITO</t>
  </si>
  <si>
    <t>CREDITO</t>
  </si>
  <si>
    <t>CONCILIACION</t>
  </si>
  <si>
    <t>SALARIO (IBC)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</si>
</sst>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240A]\ * #,##0.00_-;\-[$$-240A]\ * #,##0.00_-;_-[$$-240A]\ * &quot;-&quot;??_-;_-@_-"/>
    <numFmt numFmtId="165" formatCode="_-[$$-240A]\ * #,##0_-;\-[$$-240A]\ * #,##0_-;_-[$$-240A]\ 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164" fontId="0" fillId="0" borderId="1" xfId="0" applyNumberFormat="1" applyFont="1" applyBorder="1" applyAlignment="1" applyProtection="1"/>
    <xf numFmtId="167" fontId="5" fillId="3" borderId="9" xfId="0" applyNumberFormat="1" applyFont="1" applyFill="1" applyBorder="1" applyAlignment="1" applyProtection="1"/>
    <xf numFmtId="0" fontId="0" fillId="4" borderId="0" xfId="0" applyFont="1" applyFill="1" applyAlignment="1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protection locked="0"/>
    </xf>
    <xf numFmtId="1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167" fontId="2" fillId="3" borderId="10" xfId="2" applyNumberFormat="1" applyFont="1" applyFill="1" applyBorder="1" applyAlignment="1" applyProtection="1">
      <alignment horizontal="center" vertical="center" wrapText="1"/>
      <protection locked="0"/>
    </xf>
    <xf numFmtId="14" fontId="2" fillId="3" borderId="10" xfId="0" applyNumberFormat="1" applyFont="1" applyFill="1" applyBorder="1" applyAlignment="1" applyProtection="1">
      <protection locked="0"/>
    </xf>
    <xf numFmtId="167" fontId="5" fillId="3" borderId="9" xfId="0" applyNumberFormat="1" applyFont="1" applyFill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7" fontId="2" fillId="0" borderId="10" xfId="2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167" fontId="2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6" fontId="0" fillId="4" borderId="0" xfId="1" applyNumberFormat="1" applyFont="1" applyFill="1" applyAlignment="1" applyProtection="1">
      <protection locked="0"/>
    </xf>
    <xf numFmtId="0" fontId="6" fillId="3" borderId="10" xfId="0" applyFont="1" applyFill="1" applyBorder="1" applyAlignment="1" applyProtection="1">
      <alignment horizontal="righ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1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0" xfId="0" applyNumberFormat="1" applyFont="1" applyFill="1" applyBorder="1" applyAlignment="1" applyProtection="1">
      <protection locked="0"/>
    </xf>
    <xf numFmtId="164" fontId="2" fillId="3" borderId="10" xfId="0" applyNumberFormat="1" applyFont="1" applyFill="1" applyBorder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right" vertical="center" wrapText="1"/>
      <protection locked="0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14" fontId="2" fillId="7" borderId="10" xfId="0" applyNumberFormat="1" applyFont="1" applyFill="1" applyBorder="1" applyAlignment="1" applyProtection="1">
      <protection locked="0"/>
    </xf>
    <xf numFmtId="0" fontId="2" fillId="7" borderId="10" xfId="0" applyFont="1" applyFill="1" applyBorder="1" applyAlignment="1" applyProtection="1">
      <protection locked="0"/>
    </xf>
    <xf numFmtId="165" fontId="2" fillId="7" borderId="10" xfId="0" applyNumberFormat="1" applyFont="1" applyFill="1" applyBorder="1" applyAlignment="1" applyProtection="1">
      <protection locked="0"/>
    </xf>
    <xf numFmtId="164" fontId="2" fillId="7" borderId="10" xfId="0" applyNumberFormat="1" applyFont="1" applyFill="1" applyBorder="1" applyAlignment="1" applyProtection="1">
      <protection locked="0"/>
    </xf>
    <xf numFmtId="165" fontId="2" fillId="0" borderId="10" xfId="0" applyNumberFormat="1" applyFont="1" applyBorder="1" applyAlignment="1" applyProtection="1">
      <protection locked="0"/>
    </xf>
    <xf numFmtId="14" fontId="2" fillId="0" borderId="9" xfId="0" applyNumberFormat="1" applyFont="1" applyBorder="1" applyAlignment="1" applyProtection="1">
      <alignment wrapText="1"/>
      <protection locked="0"/>
    </xf>
    <xf numFmtId="14" fontId="2" fillId="3" borderId="9" xfId="0" applyNumberFormat="1" applyFont="1" applyFill="1" applyBorder="1" applyAlignment="1" applyProtection="1">
      <protection locked="0"/>
    </xf>
    <xf numFmtId="14" fontId="2" fillId="0" borderId="9" xfId="0" applyNumberFormat="1" applyFont="1" applyBorder="1" applyAlignment="1" applyProtection="1">
      <protection locked="0"/>
    </xf>
    <xf numFmtId="14" fontId="2" fillId="3" borderId="3" xfId="0" applyNumberFormat="1" applyFont="1" applyFill="1" applyBorder="1" applyAlignment="1" applyProtection="1">
      <protection locked="0"/>
    </xf>
    <xf numFmtId="164" fontId="2" fillId="3" borderId="3" xfId="0" applyNumberFormat="1" applyFont="1" applyFill="1" applyBorder="1" applyAlignment="1" applyProtection="1">
      <protection locked="0"/>
    </xf>
    <xf numFmtId="165" fontId="2" fillId="3" borderId="3" xfId="0" applyNumberFormat="1" applyFont="1" applyFill="1" applyBorder="1" applyAlignment="1" applyProtection="1">
      <protection locked="0"/>
    </xf>
    <xf numFmtId="14" fontId="2" fillId="3" borderId="1" xfId="0" applyNumberFormat="1" applyFont="1" applyFill="1" applyBorder="1" applyAlignment="1" applyProtection="1">
      <protection locked="0"/>
    </xf>
    <xf numFmtId="165" fontId="5" fillId="6" borderId="1" xfId="0" applyNumberFormat="1" applyFont="1" applyFill="1" applyBorder="1" applyAlignment="1" applyProtection="1"/>
    <xf numFmtId="0" fontId="5" fillId="4" borderId="1" xfId="0" applyFont="1" applyFill="1" applyBorder="1" applyAlignment="1" applyProtection="1"/>
    <xf numFmtId="164" fontId="2" fillId="10" borderId="1" xfId="0" applyNumberFormat="1" applyFont="1" applyFill="1" applyBorder="1" applyAlignment="1" applyProtection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 applyProtection="1">
      <alignment wrapText="1"/>
      <protection locked="0"/>
    </xf>
    <xf numFmtId="0" fontId="0" fillId="0" borderId="4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164" fontId="0" fillId="0" borderId="9" xfId="0" applyNumberFormat="1" applyFont="1" applyBorder="1" applyAlignment="1" applyProtection="1">
      <protection locked="0"/>
    </xf>
    <xf numFmtId="14" fontId="0" fillId="0" borderId="9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65" fontId="0" fillId="0" borderId="1" xfId="0" applyNumberFormat="1" applyFont="1" applyBorder="1" applyAlignment="1" applyProtection="1"/>
    <xf numFmtId="165" fontId="0" fillId="0" borderId="3" xfId="0" applyNumberFormat="1" applyFont="1" applyBorder="1" applyAlignment="1" applyProtection="1"/>
    <xf numFmtId="164" fontId="0" fillId="0" borderId="3" xfId="0" applyNumberFormat="1" applyFont="1" applyBorder="1" applyAlignment="1" applyProtection="1"/>
    <xf numFmtId="164" fontId="0" fillId="0" borderId="9" xfId="0" applyNumberFormat="1" applyFont="1" applyBorder="1" applyAlignment="1" applyProtection="1"/>
    <xf numFmtId="164" fontId="0" fillId="0" borderId="10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5" fontId="2" fillId="3" borderId="10" xfId="0" applyNumberFormat="1" applyFont="1" applyFill="1" applyBorder="1" applyAlignment="1" applyProtection="1"/>
    <xf numFmtId="165" fontId="2" fillId="8" borderId="10" xfId="0" applyNumberFormat="1" applyFont="1" applyFill="1" applyBorder="1" applyAlignment="1" applyProtection="1"/>
    <xf numFmtId="167" fontId="5" fillId="0" borderId="9" xfId="0" applyNumberFormat="1" applyFont="1" applyBorder="1" applyAlignment="1" applyProtection="1"/>
    <xf numFmtId="167" fontId="5" fillId="3" borderId="1" xfId="0" applyNumberFormat="1" applyFont="1" applyFill="1" applyBorder="1" applyAlignment="1" applyProtection="1"/>
    <xf numFmtId="0" fontId="3" fillId="5" borderId="1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10" fillId="11" borderId="8" xfId="0" applyFont="1" applyFill="1" applyBorder="1" applyAlignment="1" applyProtection="1">
      <alignment horizontal="center" vertical="center" wrapText="1"/>
      <protection locked="0"/>
    </xf>
    <xf numFmtId="0" fontId="10" fillId="11" borderId="13" xfId="0" applyFont="1" applyFill="1" applyBorder="1" applyAlignment="1" applyProtection="1">
      <alignment horizontal="center" vertical="center" wrapText="1"/>
      <protection locked="0"/>
    </xf>
    <xf numFmtId="0" fontId="10" fillId="11" borderId="5" xfId="0" applyFont="1" applyFill="1" applyBorder="1" applyAlignment="1" applyProtection="1">
      <alignment horizontal="center" vertical="center" wrapText="1"/>
      <protection locked="0"/>
    </xf>
    <xf numFmtId="0" fontId="10" fillId="11" borderId="9" xfId="0" applyFont="1" applyFill="1" applyBorder="1" applyAlignment="1" applyProtection="1">
      <alignment horizontal="center" vertical="center" wrapText="1"/>
      <protection locked="0"/>
    </xf>
    <xf numFmtId="0" fontId="10" fillId="11" borderId="12" xfId="0" applyFont="1" applyFill="1" applyBorder="1" applyAlignment="1" applyProtection="1">
      <alignment horizontal="center" vertical="center" wrapText="1"/>
      <protection locked="0"/>
    </xf>
    <xf numFmtId="0" fontId="10" fillId="11" borderId="6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$-240A]\ * #,##0.00_-;\-[$$-240A]\ * #,##0.00_-;_-[$$-240A]\ 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a2" displayName="Tabla2" ref="A2:N11" totalsRowShown="0" headerRowDxfId="75" dataDxfId="73" headerRowBorderDxfId="74" tableBorderDxfId="72" totalsRowBorderDxfId="71">
  <autoFilter ref="A2:N11"/>
  <tableColumns count="14">
    <tableColumn id="1" name="CEDULA" dataDxfId="70"/>
    <tableColumn id="2" name="NOMBRE Y APELLIDOS" dataDxfId="69"/>
    <tableColumn id="3" name="SALARIO (IBC)" dataDxfId="68"/>
    <tableColumn id="4" name="EPS" dataDxfId="67"/>
    <tableColumn id="5" name="No INCAPACIDAD (OFICIO)" dataDxfId="66"/>
    <tableColumn id="6" name="FECHA INICIAL" dataDxfId="65"/>
    <tableColumn id="7" name="FECHA FINAL" dataDxfId="64"/>
    <tableColumn id="8" name="PRORROGRA" dataDxfId="63"/>
    <tableColumn id="9" name="OTROS" dataDxfId="62"/>
    <tableColumn id="10" name="N° DIAS A CARGO DE CMN" dataDxfId="61"/>
    <tableColumn id="11" name="N° DIAS A CARGO DE LA EPS" dataDxfId="60"/>
    <tableColumn id="12" name="VALOR RECONOCIDO X INCAPACIDAD CMN" dataDxfId="59">
      <calculatedColumnFormula>+(C3/30*J3)</calculatedColumnFormula>
    </tableColumn>
    <tableColumn id="13" name="VALOR A RECONOCER X LA EPS" dataDxfId="58">
      <calculatedColumnFormula>((C3/30)*66.67/100)*K3</calculatedColumnFormula>
    </tableColumn>
    <tableColumn id="14" name="TOTAL INCAPACIDAD X COBRAR" dataDxfId="57">
      <calculatedColumnFormula>+M3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A14:N23" totalsRowShown="0" headerRowDxfId="56" dataDxfId="54" headerRowBorderDxfId="55" tableBorderDxfId="53" totalsRowBorderDxfId="52">
  <autoFilter ref="A14:N23"/>
  <tableColumns count="14">
    <tableColumn id="1" name="CEDULA" dataDxfId="51"/>
    <tableColumn id="2" name="NOMBRE Y APELLIDOS" dataDxfId="50"/>
    <tableColumn id="3" name="SALARIO" dataDxfId="49"/>
    <tableColumn id="4" name="EPS" dataDxfId="48"/>
    <tableColumn id="5" name="No INCAPACIDAD (OFICIO)" dataDxfId="47"/>
    <tableColumn id="6" name="FECHA INICIAL" dataDxfId="46"/>
    <tableColumn id="7" name="FECHA FINAL" dataDxfId="45"/>
    <tableColumn id="8" name="PRORROGRA" dataDxfId="44"/>
    <tableColumn id="9" name="OTROS" dataDxfId="43"/>
    <tableColumn id="10" name="N° DIAS A CARGO DE CMN" dataDxfId="42"/>
    <tableColumn id="11" name="N° DIAS A CARGO DE LA EPS" dataDxfId="41"/>
    <tableColumn id="12" name="VALOR RECONOCIDO X INCAPACIDAD CMN" dataDxfId="40">
      <calculatedColumnFormula>+(C15/30*J15)</calculatedColumnFormula>
    </tableColumn>
    <tableColumn id="13" name="VALOR A RECONOCER X LA EPS" dataDxfId="39">
      <calculatedColumnFormula>((C15/30)*66.67/100)*K15</calculatedColumnFormula>
    </tableColumn>
    <tableColumn id="14" name="TOTAL INCAPACIDAD X COBRAR" dataDxfId="38">
      <calculatedColumnFormula>+M15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24" displayName="Tabla24" ref="A26:N35" totalsRowShown="0" headerRowDxfId="37" dataDxfId="35" headerRowBorderDxfId="36" tableBorderDxfId="34" totalsRowBorderDxfId="33">
  <autoFilter ref="A26:N35"/>
  <tableColumns count="14">
    <tableColumn id="1" name="CEDULA" dataDxfId="32"/>
    <tableColumn id="2" name="NOMBRE Y APELLIDOS" dataDxfId="31"/>
    <tableColumn id="3" name="SALARIO" dataDxfId="30"/>
    <tableColumn id="4" name="EPS" dataDxfId="29"/>
    <tableColumn id="5" name="No INCAPACIDAD (OFICIO)" dataDxfId="28"/>
    <tableColumn id="6" name="FECHA INICIAL" dataDxfId="27"/>
    <tableColumn id="7" name="FECHA FINAL" dataDxfId="26"/>
    <tableColumn id="8" name="PRORROGRA" dataDxfId="25"/>
    <tableColumn id="9" name="OTROS" dataDxfId="24"/>
    <tableColumn id="10" name="N° DIAS A CARGO DE CMN" dataDxfId="23"/>
    <tableColumn id="11" name="N° DIAS A CARGO DE LA EPS" dataDxfId="22"/>
    <tableColumn id="12" name="VALOR RECONOCIDO X INCAPACIDAD CMN" dataDxfId="21">
      <calculatedColumnFormula>+(C27/30*J27)</calculatedColumnFormula>
    </tableColumn>
    <tableColumn id="13" name="VALOR A RECONOCER X LA EPS" dataDxfId="20">
      <calculatedColumnFormula>((C27/30)*66.67/100)*K27</calculatedColumnFormula>
    </tableColumn>
    <tableColumn id="14" name="TOTAL INCAPACIDAD X COBRAR" dataDxfId="19">
      <calculatedColumnFormula>+M27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25" displayName="Tabla25" ref="A38:N47" totalsRowShown="0" headerRowDxfId="18" dataDxfId="16" headerRowBorderDxfId="17" tableBorderDxfId="15" totalsRowBorderDxfId="14">
  <autoFilter ref="A38:N47"/>
  <tableColumns count="14">
    <tableColumn id="1" name="CEDULA" dataDxfId="13"/>
    <tableColumn id="2" name="NOMBRE Y APELLIDOS" dataDxfId="12"/>
    <tableColumn id="3" name="SALARIO" dataDxfId="11"/>
    <tableColumn id="4" name="EPS" dataDxfId="10"/>
    <tableColumn id="5" name="No INCAPACIDAD (OFICIO)" dataDxfId="9"/>
    <tableColumn id="6" name="FECHA INICIAL" dataDxfId="8"/>
    <tableColumn id="7" name="FECHA FINAL" dataDxfId="7"/>
    <tableColumn id="8" name="PRORROGRA" dataDxfId="6"/>
    <tableColumn id="9" name="OTROS" dataDxfId="5"/>
    <tableColumn id="10" name="N° DIAS A CARGO DE CMN" dataDxfId="4"/>
    <tableColumn id="11" name="N° DIAS A CARGO DE LA EPS" dataDxfId="3"/>
    <tableColumn id="12" name="VALOR RECONOCIDO X INCAPACIDAD CMN" dataDxfId="2">
      <calculatedColumnFormula>+(C39/30*J39)</calculatedColumnFormula>
    </tableColumn>
    <tableColumn id="13" name="VALOR A RECONOCER X LA EPS" dataDxfId="1">
      <calculatedColumnFormula>((C39/30)*66.67/100)*K39</calculatedColumnFormula>
    </tableColumn>
    <tableColumn id="14" name="TOTAL INCAPACIDAD X COBRAR" dataDxfId="0">
      <calculatedColumnFormula>+M39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3" sqref="B13:F13"/>
    </sheetView>
  </sheetViews>
  <sheetFormatPr baseColWidth="10" defaultRowHeight="15" x14ac:dyDescent="0.25"/>
  <cols>
    <col min="1" max="1" width="12" style="3" customWidth="1"/>
    <col min="2" max="2" width="41.5703125" style="3" bestFit="1" customWidth="1"/>
    <col min="3" max="3" width="16.42578125" style="3" customWidth="1"/>
    <col min="4" max="4" width="14.42578125" style="3" customWidth="1"/>
    <col min="5" max="5" width="13.85546875" style="3" customWidth="1"/>
    <col min="6" max="6" width="13.28515625" style="3" customWidth="1"/>
    <col min="7" max="7" width="41" style="3" customWidth="1"/>
    <col min="8" max="16384" width="11.42578125" style="3"/>
  </cols>
  <sheetData>
    <row r="1" spans="1:8" x14ac:dyDescent="0.25">
      <c r="A1" s="88" t="s">
        <v>57</v>
      </c>
      <c r="B1" s="88"/>
      <c r="C1" s="88"/>
      <c r="D1" s="88"/>
      <c r="E1" s="88"/>
      <c r="F1" s="88"/>
      <c r="G1" s="88"/>
    </row>
    <row r="2" spans="1:8" x14ac:dyDescent="0.25">
      <c r="A2" s="89" t="s">
        <v>21</v>
      </c>
      <c r="B2" s="90"/>
      <c r="C2" s="93"/>
      <c r="D2" s="93"/>
      <c r="E2" s="93"/>
      <c r="F2" s="93"/>
      <c r="G2" s="93"/>
    </row>
    <row r="3" spans="1:8" x14ac:dyDescent="0.25">
      <c r="A3" s="91"/>
      <c r="B3" s="92"/>
      <c r="C3" s="94"/>
      <c r="D3" s="95"/>
      <c r="E3" s="94"/>
      <c r="F3" s="95"/>
      <c r="G3" s="4"/>
    </row>
    <row r="4" spans="1:8" s="9" customFormat="1" ht="30" x14ac:dyDescent="0.25">
      <c r="A4" s="5" t="s">
        <v>19</v>
      </c>
      <c r="B4" s="5" t="s">
        <v>0</v>
      </c>
      <c r="C4" s="6" t="s">
        <v>39</v>
      </c>
      <c r="D4" s="6" t="s">
        <v>40</v>
      </c>
      <c r="E4" s="6" t="s">
        <v>42</v>
      </c>
      <c r="F4" s="6" t="s">
        <v>4</v>
      </c>
      <c r="G4" s="7" t="s">
        <v>38</v>
      </c>
      <c r="H4" s="8"/>
    </row>
    <row r="5" spans="1:8" x14ac:dyDescent="0.25">
      <c r="A5" s="10" t="str">
        <f>EPS!A3</f>
        <v>800251440-6</v>
      </c>
      <c r="B5" s="10" t="str">
        <f>EPS!B3</f>
        <v>SANITAS S.A.</v>
      </c>
      <c r="C5" s="12">
        <v>13842601</v>
      </c>
      <c r="D5" s="13">
        <v>0</v>
      </c>
      <c r="E5" s="12">
        <v>13842601</v>
      </c>
      <c r="F5" s="13">
        <v>0</v>
      </c>
      <c r="G5" s="2">
        <f>+F5-D5</f>
        <v>0</v>
      </c>
    </row>
    <row r="6" spans="1:8" ht="16.5" customHeight="1" x14ac:dyDescent="0.25">
      <c r="A6" s="16" t="str">
        <f>EPS!A11</f>
        <v>830003564-7</v>
      </c>
      <c r="B6" s="16" t="str">
        <f>EPS!B11</f>
        <v>FAMISANAR LTDA</v>
      </c>
      <c r="C6" s="18">
        <v>13842601</v>
      </c>
      <c r="D6" s="19">
        <v>0</v>
      </c>
      <c r="E6" s="18">
        <v>13842601</v>
      </c>
      <c r="F6" s="19">
        <v>0</v>
      </c>
      <c r="G6" s="2">
        <f t="shared" ref="G6:G8" si="0">+F6-D6</f>
        <v>0</v>
      </c>
    </row>
    <row r="7" spans="1:8" x14ac:dyDescent="0.25">
      <c r="A7" s="10" t="str">
        <f>EPS!A19</f>
        <v>900156264-2</v>
      </c>
      <c r="B7" s="10" t="str">
        <f>EPS!B19</f>
        <v>NUEVA EMPRESA PROMOTORA DE SALUD S.A.</v>
      </c>
      <c r="C7" s="12">
        <v>13842601</v>
      </c>
      <c r="D7" s="13">
        <v>0</v>
      </c>
      <c r="E7" s="12">
        <v>13842601</v>
      </c>
      <c r="F7" s="13">
        <v>0</v>
      </c>
      <c r="G7" s="2">
        <f t="shared" si="0"/>
        <v>0</v>
      </c>
    </row>
    <row r="8" spans="1:8" x14ac:dyDescent="0.25">
      <c r="A8" s="16" t="str">
        <f>EPS!A27</f>
        <v>800095147-3</v>
      </c>
      <c r="B8" s="16" t="str">
        <f>EPS!B27</f>
        <v>NNN</v>
      </c>
      <c r="C8" s="18">
        <v>13842601</v>
      </c>
      <c r="D8" s="19">
        <v>0</v>
      </c>
      <c r="E8" s="18">
        <v>13842601</v>
      </c>
      <c r="F8" s="19">
        <v>0</v>
      </c>
      <c r="G8" s="2">
        <f t="shared" si="0"/>
        <v>0</v>
      </c>
    </row>
    <row r="9" spans="1:8" x14ac:dyDescent="0.25">
      <c r="A9" s="21"/>
      <c r="B9" s="21"/>
      <c r="C9" s="21"/>
      <c r="D9" s="22"/>
      <c r="E9" s="22"/>
      <c r="F9" s="22"/>
      <c r="G9" s="78">
        <f>+F9-D9</f>
        <v>0</v>
      </c>
    </row>
    <row r="12" spans="1:8" x14ac:dyDescent="0.25">
      <c r="A12" s="25" t="s">
        <v>19</v>
      </c>
      <c r="B12" s="85" t="s">
        <v>0</v>
      </c>
      <c r="C12" s="85"/>
      <c r="D12" s="85"/>
      <c r="E12" s="85"/>
      <c r="F12" s="85"/>
      <c r="G12" s="24" t="s">
        <v>56</v>
      </c>
    </row>
    <row r="13" spans="1:8" x14ac:dyDescent="0.25">
      <c r="A13" s="27" t="s">
        <v>32</v>
      </c>
      <c r="B13" s="86" t="s">
        <v>33</v>
      </c>
      <c r="C13" s="86"/>
      <c r="D13" s="86"/>
      <c r="E13" s="86"/>
      <c r="F13" s="86"/>
      <c r="G13" s="2">
        <f>G5</f>
        <v>0</v>
      </c>
    </row>
    <row r="14" spans="1:8" x14ac:dyDescent="0.25">
      <c r="A14" s="28" t="s">
        <v>29</v>
      </c>
      <c r="B14" s="87" t="s">
        <v>34</v>
      </c>
      <c r="C14" s="87"/>
      <c r="D14" s="87"/>
      <c r="E14" s="87"/>
      <c r="F14" s="87"/>
      <c r="G14" s="2">
        <f t="shared" ref="G14:G16" si="1">G6</f>
        <v>0</v>
      </c>
    </row>
    <row r="15" spans="1:8" x14ac:dyDescent="0.25">
      <c r="A15" s="27" t="s">
        <v>30</v>
      </c>
      <c r="B15" s="86" t="s">
        <v>31</v>
      </c>
      <c r="C15" s="86"/>
      <c r="D15" s="86"/>
      <c r="E15" s="86"/>
      <c r="F15" s="86"/>
      <c r="G15" s="2">
        <f t="shared" si="1"/>
        <v>0</v>
      </c>
    </row>
    <row r="16" spans="1:8" x14ac:dyDescent="0.25">
      <c r="A16" s="28" t="s">
        <v>50</v>
      </c>
      <c r="B16" s="87" t="s">
        <v>51</v>
      </c>
      <c r="C16" s="87"/>
      <c r="D16" s="87"/>
      <c r="E16" s="87"/>
      <c r="F16" s="87"/>
      <c r="G16" s="2">
        <f t="shared" si="1"/>
        <v>0</v>
      </c>
    </row>
  </sheetData>
  <sheetProtection sheet="1" objects="1" scenarios="1" insertRows="0" selectLockedCells="1"/>
  <mergeCells count="10">
    <mergeCell ref="A1:G1"/>
    <mergeCell ref="A2:B3"/>
    <mergeCell ref="C2:G2"/>
    <mergeCell ref="C3:D3"/>
    <mergeCell ref="E3:F3"/>
    <mergeCell ref="B12:F12"/>
    <mergeCell ref="B13:F13"/>
    <mergeCell ref="B14:F14"/>
    <mergeCell ref="B15:F15"/>
    <mergeCell ref="B16:F16"/>
  </mergeCells>
  <conditionalFormatting sqref="G5:G9">
    <cfRule type="cellIs" dxfId="97" priority="7" operator="greaterThan">
      <formula>1</formula>
    </cfRule>
    <cfRule type="cellIs" dxfId="96" priority="8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&amp;L&amp;G&amp;CFORMATO DE SEGUIMIENTO Y CONTROL DE LAS INCAPACIDADES</oddHeader>
    <oddFooter>&amp;RTH-F-46/V1/22-12-2023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F7" sqref="F7"/>
    </sheetView>
  </sheetViews>
  <sheetFormatPr baseColWidth="10" defaultRowHeight="15" x14ac:dyDescent="0.25"/>
  <cols>
    <col min="1" max="1" width="12" style="3" customWidth="1"/>
    <col min="2" max="2" width="41.5703125" style="3" bestFit="1" customWidth="1"/>
    <col min="3" max="3" width="20.28515625" style="3" customWidth="1"/>
    <col min="4" max="7" width="20.7109375" style="3" customWidth="1"/>
    <col min="8" max="8" width="14.42578125" style="3" customWidth="1"/>
    <col min="9" max="12" width="17.28515625" style="3" customWidth="1"/>
    <col min="13" max="13" width="15.140625" style="3" customWidth="1"/>
    <col min="14" max="14" width="41" style="3" customWidth="1"/>
    <col min="15" max="16384" width="11.42578125" style="3"/>
  </cols>
  <sheetData>
    <row r="1" spans="1:15" x14ac:dyDescent="0.25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x14ac:dyDescent="0.25">
      <c r="A2" s="98" t="s">
        <v>21</v>
      </c>
      <c r="B2" s="99"/>
      <c r="C2" s="98" t="s">
        <v>24</v>
      </c>
      <c r="D2" s="99"/>
      <c r="E2" s="102" t="s">
        <v>36</v>
      </c>
      <c r="F2" s="102"/>
      <c r="G2" s="102"/>
      <c r="H2" s="102"/>
      <c r="I2" s="102"/>
      <c r="J2" s="102"/>
      <c r="K2" s="102"/>
      <c r="L2" s="102"/>
      <c r="M2" s="102"/>
      <c r="N2" s="102"/>
    </row>
    <row r="3" spans="1:15" x14ac:dyDescent="0.25">
      <c r="A3" s="100"/>
      <c r="B3" s="101"/>
      <c r="C3" s="100"/>
      <c r="D3" s="101"/>
      <c r="E3" s="103" t="s">
        <v>44</v>
      </c>
      <c r="F3" s="104"/>
      <c r="G3" s="104"/>
      <c r="H3" s="105"/>
      <c r="I3" s="103" t="s">
        <v>45</v>
      </c>
      <c r="J3" s="104"/>
      <c r="K3" s="104"/>
      <c r="L3" s="105"/>
      <c r="M3" s="79"/>
      <c r="N3" s="79"/>
    </row>
    <row r="4" spans="1:15" s="9" customFormat="1" ht="30" x14ac:dyDescent="0.25">
      <c r="A4" s="80" t="s">
        <v>19</v>
      </c>
      <c r="B4" s="80" t="s">
        <v>0</v>
      </c>
      <c r="C4" s="80" t="s">
        <v>49</v>
      </c>
      <c r="D4" s="80" t="s">
        <v>48</v>
      </c>
      <c r="E4" s="81" t="s">
        <v>37</v>
      </c>
      <c r="F4" s="81" t="s">
        <v>43</v>
      </c>
      <c r="G4" s="81" t="s">
        <v>39</v>
      </c>
      <c r="H4" s="81" t="s">
        <v>40</v>
      </c>
      <c r="I4" s="81" t="s">
        <v>3</v>
      </c>
      <c r="J4" s="81" t="s">
        <v>35</v>
      </c>
      <c r="K4" s="81" t="s">
        <v>42</v>
      </c>
      <c r="L4" s="81" t="s">
        <v>4</v>
      </c>
      <c r="M4" s="81" t="s">
        <v>41</v>
      </c>
      <c r="N4" s="82" t="s">
        <v>38</v>
      </c>
      <c r="O4" s="8"/>
    </row>
    <row r="5" spans="1:15" x14ac:dyDescent="0.25">
      <c r="A5" s="10"/>
      <c r="B5" s="10"/>
      <c r="C5" s="10"/>
      <c r="D5" s="10"/>
      <c r="E5" s="11"/>
      <c r="F5" s="11"/>
      <c r="G5" s="12"/>
      <c r="H5" s="13"/>
      <c r="I5" s="14"/>
      <c r="J5" s="10"/>
      <c r="K5" s="12"/>
      <c r="L5" s="13"/>
      <c r="M5" s="13"/>
      <c r="N5" s="2">
        <f>+L5-H5</f>
        <v>0</v>
      </c>
    </row>
    <row r="6" spans="1:15" ht="16.5" customHeight="1" x14ac:dyDescent="0.25">
      <c r="A6" s="16"/>
      <c r="B6" s="16"/>
      <c r="C6" s="16"/>
      <c r="D6" s="16"/>
      <c r="E6" s="17"/>
      <c r="F6" s="17"/>
      <c r="G6" s="18"/>
      <c r="H6" s="19"/>
      <c r="I6" s="20"/>
      <c r="J6" s="16"/>
      <c r="K6" s="18"/>
      <c r="L6" s="19"/>
      <c r="M6" s="19"/>
      <c r="N6" s="77">
        <f t="shared" ref="N6:N9" si="0">+L6-H6</f>
        <v>0</v>
      </c>
    </row>
    <row r="7" spans="1:15" x14ac:dyDescent="0.25">
      <c r="A7" s="10"/>
      <c r="B7" s="10"/>
      <c r="C7" s="10"/>
      <c r="D7" s="10"/>
      <c r="E7" s="11"/>
      <c r="F7" s="11"/>
      <c r="G7" s="12"/>
      <c r="H7" s="13"/>
      <c r="I7" s="14"/>
      <c r="J7" s="10"/>
      <c r="K7" s="12"/>
      <c r="L7" s="13"/>
      <c r="M7" s="13"/>
      <c r="N7" s="2">
        <f t="shared" si="0"/>
        <v>0</v>
      </c>
    </row>
    <row r="8" spans="1:15" x14ac:dyDescent="0.25">
      <c r="A8" s="16"/>
      <c r="B8" s="16"/>
      <c r="C8" s="16"/>
      <c r="D8" s="16"/>
      <c r="E8" s="17"/>
      <c r="F8" s="17"/>
      <c r="G8" s="18"/>
      <c r="H8" s="19"/>
      <c r="I8" s="20"/>
      <c r="J8" s="16"/>
      <c r="K8" s="18"/>
      <c r="L8" s="19"/>
      <c r="M8" s="19"/>
      <c r="N8" s="77">
        <f t="shared" si="0"/>
        <v>0</v>
      </c>
    </row>
    <row r="9" spans="1:15" x14ac:dyDescent="0.25">
      <c r="A9" s="21"/>
      <c r="B9" s="21"/>
      <c r="C9" s="21"/>
      <c r="D9" s="21"/>
      <c r="E9" s="21"/>
      <c r="F9" s="21"/>
      <c r="G9" s="21"/>
      <c r="H9" s="22"/>
      <c r="I9" s="21"/>
      <c r="J9" s="22"/>
      <c r="K9" s="22"/>
      <c r="L9" s="22"/>
      <c r="M9" s="22"/>
      <c r="N9" s="78">
        <f t="shared" si="0"/>
        <v>0</v>
      </c>
    </row>
    <row r="11" spans="1:15" x14ac:dyDescent="0.25">
      <c r="A11" s="97" t="s">
        <v>53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5">
      <c r="A12" s="98" t="s">
        <v>21</v>
      </c>
      <c r="B12" s="99"/>
      <c r="C12" s="98" t="s">
        <v>24</v>
      </c>
      <c r="D12" s="99"/>
      <c r="E12" s="102" t="s">
        <v>36</v>
      </c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5" x14ac:dyDescent="0.25">
      <c r="A13" s="100"/>
      <c r="B13" s="101"/>
      <c r="C13" s="100"/>
      <c r="D13" s="101"/>
      <c r="E13" s="103" t="s">
        <v>44</v>
      </c>
      <c r="F13" s="104"/>
      <c r="G13" s="104"/>
      <c r="H13" s="105"/>
      <c r="I13" s="103" t="s">
        <v>45</v>
      </c>
      <c r="J13" s="104"/>
      <c r="K13" s="104"/>
      <c r="L13" s="105"/>
      <c r="M13" s="79"/>
      <c r="N13" s="79"/>
    </row>
    <row r="14" spans="1:15" ht="30" x14ac:dyDescent="0.25">
      <c r="A14" s="80" t="s">
        <v>19</v>
      </c>
      <c r="B14" s="80" t="s">
        <v>0</v>
      </c>
      <c r="C14" s="80" t="s">
        <v>49</v>
      </c>
      <c r="D14" s="80" t="s">
        <v>48</v>
      </c>
      <c r="E14" s="81" t="s">
        <v>37</v>
      </c>
      <c r="F14" s="81" t="s">
        <v>43</v>
      </c>
      <c r="G14" s="81" t="s">
        <v>39</v>
      </c>
      <c r="H14" s="81" t="s">
        <v>40</v>
      </c>
      <c r="I14" s="81" t="s">
        <v>3</v>
      </c>
      <c r="J14" s="81" t="s">
        <v>35</v>
      </c>
      <c r="K14" s="81" t="s">
        <v>42</v>
      </c>
      <c r="L14" s="81" t="s">
        <v>4</v>
      </c>
      <c r="M14" s="81" t="s">
        <v>41</v>
      </c>
      <c r="N14" s="82" t="s">
        <v>38</v>
      </c>
    </row>
    <row r="15" spans="1:15" x14ac:dyDescent="0.25">
      <c r="A15" s="10">
        <f>EPS!A13</f>
        <v>0</v>
      </c>
      <c r="B15" s="10">
        <f>EPS!B13</f>
        <v>0</v>
      </c>
      <c r="C15" s="10"/>
      <c r="D15" s="10"/>
      <c r="E15" s="11"/>
      <c r="F15" s="11"/>
      <c r="G15" s="12"/>
      <c r="H15" s="13"/>
      <c r="I15" s="14"/>
      <c r="J15" s="10"/>
      <c r="K15" s="12"/>
      <c r="L15" s="13"/>
      <c r="M15" s="13"/>
      <c r="N15" s="2">
        <f t="shared" ref="N15:N19" si="1">+L15-H15</f>
        <v>0</v>
      </c>
    </row>
    <row r="16" spans="1:15" x14ac:dyDescent="0.25">
      <c r="A16" s="16">
        <f>EPS!A21</f>
        <v>0</v>
      </c>
      <c r="B16" s="16">
        <f>EPS!B21</f>
        <v>0</v>
      </c>
      <c r="C16" s="16"/>
      <c r="D16" s="16"/>
      <c r="E16" s="17"/>
      <c r="F16" s="17"/>
      <c r="G16" s="18"/>
      <c r="H16" s="19"/>
      <c r="I16" s="20"/>
      <c r="J16" s="16"/>
      <c r="K16" s="18"/>
      <c r="L16" s="19"/>
      <c r="M16" s="19"/>
      <c r="N16" s="77">
        <f t="shared" si="1"/>
        <v>0</v>
      </c>
    </row>
    <row r="17" spans="1:14" x14ac:dyDescent="0.25">
      <c r="A17" s="10">
        <f>EPS!A29</f>
        <v>0</v>
      </c>
      <c r="B17" s="10">
        <f>EPS!B29</f>
        <v>0</v>
      </c>
      <c r="C17" s="10"/>
      <c r="D17" s="10"/>
      <c r="E17" s="11"/>
      <c r="F17" s="11"/>
      <c r="G17" s="12"/>
      <c r="H17" s="13"/>
      <c r="I17" s="14"/>
      <c r="J17" s="10"/>
      <c r="K17" s="12"/>
      <c r="L17" s="13"/>
      <c r="M17" s="13"/>
      <c r="N17" s="2">
        <f>+L17-H17</f>
        <v>0</v>
      </c>
    </row>
    <row r="18" spans="1:14" x14ac:dyDescent="0.25">
      <c r="A18" s="16">
        <f>EPS!A37</f>
        <v>0</v>
      </c>
      <c r="B18" s="16">
        <f>EPS!B37</f>
        <v>0</v>
      </c>
      <c r="C18" s="16"/>
      <c r="D18" s="16"/>
      <c r="E18" s="17"/>
      <c r="F18" s="17"/>
      <c r="G18" s="18"/>
      <c r="H18" s="19"/>
      <c r="I18" s="20"/>
      <c r="J18" s="16"/>
      <c r="K18" s="18"/>
      <c r="L18" s="19"/>
      <c r="M18" s="19"/>
      <c r="N18" s="77">
        <f t="shared" si="1"/>
        <v>0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1"/>
      <c r="J19" s="22"/>
      <c r="K19" s="22"/>
      <c r="L19" s="22"/>
      <c r="M19" s="22"/>
      <c r="N19" s="78">
        <f t="shared" si="1"/>
        <v>0</v>
      </c>
    </row>
    <row r="21" spans="1:14" x14ac:dyDescent="0.25">
      <c r="A21" s="97" t="s">
        <v>54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25">
      <c r="A22" s="98" t="s">
        <v>21</v>
      </c>
      <c r="B22" s="99"/>
      <c r="C22" s="98" t="s">
        <v>24</v>
      </c>
      <c r="D22" s="99"/>
      <c r="E22" s="102" t="s">
        <v>36</v>
      </c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x14ac:dyDescent="0.25">
      <c r="A23" s="100"/>
      <c r="B23" s="101"/>
      <c r="C23" s="100"/>
      <c r="D23" s="101"/>
      <c r="E23" s="103" t="s">
        <v>44</v>
      </c>
      <c r="F23" s="104"/>
      <c r="G23" s="104"/>
      <c r="H23" s="105"/>
      <c r="I23" s="103" t="s">
        <v>45</v>
      </c>
      <c r="J23" s="104"/>
      <c r="K23" s="104"/>
      <c r="L23" s="105"/>
      <c r="M23" s="79"/>
      <c r="N23" s="79"/>
    </row>
    <row r="24" spans="1:14" ht="30" x14ac:dyDescent="0.25">
      <c r="A24" s="80" t="s">
        <v>19</v>
      </c>
      <c r="B24" s="80" t="s">
        <v>0</v>
      </c>
      <c r="C24" s="80" t="s">
        <v>49</v>
      </c>
      <c r="D24" s="80" t="s">
        <v>48</v>
      </c>
      <c r="E24" s="81" t="s">
        <v>37</v>
      </c>
      <c r="F24" s="81" t="s">
        <v>43</v>
      </c>
      <c r="G24" s="81" t="s">
        <v>39</v>
      </c>
      <c r="H24" s="81" t="s">
        <v>40</v>
      </c>
      <c r="I24" s="81" t="s">
        <v>3</v>
      </c>
      <c r="J24" s="81" t="s">
        <v>35</v>
      </c>
      <c r="K24" s="81" t="s">
        <v>42</v>
      </c>
      <c r="L24" s="81" t="s">
        <v>4</v>
      </c>
      <c r="M24" s="81" t="s">
        <v>41</v>
      </c>
      <c r="N24" s="82" t="s">
        <v>38</v>
      </c>
    </row>
    <row r="25" spans="1:14" x14ac:dyDescent="0.25">
      <c r="A25" s="10" t="s">
        <v>32</v>
      </c>
      <c r="B25" s="10">
        <f>'EMPLEADOS '!D23</f>
        <v>0</v>
      </c>
      <c r="C25" s="10"/>
      <c r="D25" s="10"/>
      <c r="E25" s="11"/>
      <c r="F25" s="11"/>
      <c r="G25" s="12"/>
      <c r="H25" s="13"/>
      <c r="I25" s="14"/>
      <c r="J25" s="10"/>
      <c r="K25" s="12"/>
      <c r="L25" s="13"/>
      <c r="M25" s="13"/>
      <c r="N25" s="2">
        <f>+L25-H25</f>
        <v>0</v>
      </c>
    </row>
    <row r="26" spans="1:14" x14ac:dyDescent="0.25">
      <c r="A26" s="16" t="s">
        <v>29</v>
      </c>
      <c r="B26" s="16">
        <f>'EMPLEADOS '!D24</f>
        <v>0</v>
      </c>
      <c r="C26" s="16"/>
      <c r="D26" s="16"/>
      <c r="E26" s="17"/>
      <c r="F26" s="17"/>
      <c r="G26" s="18"/>
      <c r="H26" s="19"/>
      <c r="I26" s="20"/>
      <c r="J26" s="16"/>
      <c r="K26" s="18"/>
      <c r="L26" s="19"/>
      <c r="M26" s="19"/>
      <c r="N26" s="77">
        <f t="shared" ref="N26:N29" si="2">+L26-H26</f>
        <v>0</v>
      </c>
    </row>
    <row r="27" spans="1:14" x14ac:dyDescent="0.25">
      <c r="A27" s="10" t="s">
        <v>30</v>
      </c>
      <c r="B27" s="10">
        <f>'EMPLEADOS '!D25</f>
        <v>0</v>
      </c>
      <c r="C27" s="10"/>
      <c r="D27" s="10"/>
      <c r="E27" s="11"/>
      <c r="F27" s="11"/>
      <c r="G27" s="12"/>
      <c r="H27" s="13"/>
      <c r="I27" s="14"/>
      <c r="J27" s="10"/>
      <c r="K27" s="12"/>
      <c r="L27" s="13"/>
      <c r="M27" s="13"/>
      <c r="N27" s="2">
        <f t="shared" si="2"/>
        <v>0</v>
      </c>
    </row>
    <row r="28" spans="1:14" x14ac:dyDescent="0.25">
      <c r="A28" s="16" t="s">
        <v>32</v>
      </c>
      <c r="B28" s="16" t="str">
        <f>'EMPLEADOS '!D26</f>
        <v>EPS</v>
      </c>
      <c r="C28" s="16"/>
      <c r="D28" s="16"/>
      <c r="E28" s="17"/>
      <c r="F28" s="17"/>
      <c r="G28" s="18"/>
      <c r="H28" s="19"/>
      <c r="I28" s="20"/>
      <c r="J28" s="16"/>
      <c r="K28" s="18"/>
      <c r="L28" s="19"/>
      <c r="M28" s="19"/>
      <c r="N28" s="77">
        <f t="shared" si="2"/>
        <v>0</v>
      </c>
    </row>
    <row r="29" spans="1:14" x14ac:dyDescent="0.25">
      <c r="A29" s="21"/>
      <c r="B29" s="21"/>
      <c r="C29" s="21"/>
      <c r="D29" s="21"/>
      <c r="E29" s="21"/>
      <c r="F29" s="21"/>
      <c r="G29" s="21"/>
      <c r="H29" s="22"/>
      <c r="I29" s="21"/>
      <c r="J29" s="22"/>
      <c r="K29" s="22"/>
      <c r="L29" s="22"/>
      <c r="M29" s="22"/>
      <c r="N29" s="78">
        <f t="shared" si="2"/>
        <v>0</v>
      </c>
    </row>
    <row r="31" spans="1:14" x14ac:dyDescent="0.25">
      <c r="A31" s="97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x14ac:dyDescent="0.25">
      <c r="A32" s="98" t="s">
        <v>21</v>
      </c>
      <c r="B32" s="99"/>
      <c r="C32" s="98" t="s">
        <v>24</v>
      </c>
      <c r="D32" s="99"/>
      <c r="E32" s="102" t="s">
        <v>36</v>
      </c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x14ac:dyDescent="0.25">
      <c r="A33" s="100"/>
      <c r="B33" s="101"/>
      <c r="C33" s="100"/>
      <c r="D33" s="101"/>
      <c r="E33" s="103" t="s">
        <v>44</v>
      </c>
      <c r="F33" s="104"/>
      <c r="G33" s="104"/>
      <c r="H33" s="105"/>
      <c r="I33" s="103" t="s">
        <v>45</v>
      </c>
      <c r="J33" s="104"/>
      <c r="K33" s="104"/>
      <c r="L33" s="105"/>
      <c r="M33" s="79"/>
      <c r="N33" s="79"/>
    </row>
    <row r="34" spans="1:14" ht="30" x14ac:dyDescent="0.25">
      <c r="A34" s="80" t="s">
        <v>19</v>
      </c>
      <c r="B34" s="80" t="s">
        <v>0</v>
      </c>
      <c r="C34" s="80" t="s">
        <v>49</v>
      </c>
      <c r="D34" s="80" t="s">
        <v>48</v>
      </c>
      <c r="E34" s="81" t="s">
        <v>37</v>
      </c>
      <c r="F34" s="81" t="s">
        <v>43</v>
      </c>
      <c r="G34" s="81" t="s">
        <v>39</v>
      </c>
      <c r="H34" s="81" t="s">
        <v>40</v>
      </c>
      <c r="I34" s="81" t="s">
        <v>3</v>
      </c>
      <c r="J34" s="81" t="s">
        <v>35</v>
      </c>
      <c r="K34" s="81" t="s">
        <v>42</v>
      </c>
      <c r="L34" s="81" t="s">
        <v>4</v>
      </c>
      <c r="M34" s="81" t="s">
        <v>41</v>
      </c>
      <c r="N34" s="82" t="s">
        <v>38</v>
      </c>
    </row>
    <row r="35" spans="1:14" x14ac:dyDescent="0.25">
      <c r="A35" s="10" t="s">
        <v>32</v>
      </c>
      <c r="B35" s="10">
        <f>'EMPLEADOS '!D33</f>
        <v>0</v>
      </c>
      <c r="C35" s="10"/>
      <c r="D35" s="10"/>
      <c r="E35" s="11"/>
      <c r="F35" s="11"/>
      <c r="G35" s="12"/>
      <c r="H35" s="13"/>
      <c r="I35" s="14"/>
      <c r="J35" s="10"/>
      <c r="K35" s="12"/>
      <c r="L35" s="13"/>
      <c r="M35" s="13"/>
      <c r="N35" s="2">
        <f>+L35-H35</f>
        <v>0</v>
      </c>
    </row>
    <row r="36" spans="1:14" x14ac:dyDescent="0.25">
      <c r="A36" s="16" t="s">
        <v>29</v>
      </c>
      <c r="B36" s="16">
        <f>'EMPLEADOS '!D34</f>
        <v>0</v>
      </c>
      <c r="C36" s="16"/>
      <c r="D36" s="16"/>
      <c r="E36" s="17"/>
      <c r="F36" s="17"/>
      <c r="G36" s="18"/>
      <c r="H36" s="19"/>
      <c r="I36" s="20"/>
      <c r="J36" s="16"/>
      <c r="K36" s="18"/>
      <c r="L36" s="19"/>
      <c r="M36" s="19"/>
      <c r="N36" s="77">
        <f t="shared" ref="N36:N39" si="3">+L36-H36</f>
        <v>0</v>
      </c>
    </row>
    <row r="37" spans="1:14" x14ac:dyDescent="0.25">
      <c r="A37" s="10" t="s">
        <v>30</v>
      </c>
      <c r="B37" s="10">
        <f>'EMPLEADOS '!D35</f>
        <v>0</v>
      </c>
      <c r="C37" s="10"/>
      <c r="D37" s="10"/>
      <c r="E37" s="11"/>
      <c r="F37" s="11"/>
      <c r="G37" s="12"/>
      <c r="H37" s="13"/>
      <c r="I37" s="14"/>
      <c r="J37" s="10"/>
      <c r="K37" s="12"/>
      <c r="L37" s="13"/>
      <c r="M37" s="13"/>
      <c r="N37" s="2">
        <f t="shared" si="3"/>
        <v>0</v>
      </c>
    </row>
    <row r="38" spans="1:14" x14ac:dyDescent="0.25">
      <c r="A38" s="16" t="s">
        <v>32</v>
      </c>
      <c r="B38" s="16">
        <f>'EMPLEADOS '!D36</f>
        <v>0</v>
      </c>
      <c r="C38" s="16"/>
      <c r="D38" s="16"/>
      <c r="E38" s="17"/>
      <c r="F38" s="17"/>
      <c r="G38" s="18"/>
      <c r="H38" s="19"/>
      <c r="I38" s="20"/>
      <c r="J38" s="16"/>
      <c r="K38" s="18"/>
      <c r="L38" s="19"/>
      <c r="M38" s="19"/>
      <c r="N38" s="77">
        <f t="shared" si="3"/>
        <v>0</v>
      </c>
    </row>
    <row r="39" spans="1:14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2"/>
      <c r="K39" s="22"/>
      <c r="L39" s="22"/>
      <c r="M39" s="22"/>
      <c r="N39" s="78">
        <f t="shared" si="3"/>
        <v>0</v>
      </c>
    </row>
    <row r="41" spans="1:14" x14ac:dyDescent="0.25">
      <c r="D41" s="96" t="s">
        <v>62</v>
      </c>
      <c r="E41" s="96"/>
      <c r="F41" s="96"/>
      <c r="G41" s="96"/>
      <c r="I41" s="96" t="s">
        <v>63</v>
      </c>
      <c r="J41" s="96"/>
      <c r="K41" s="96"/>
      <c r="L41" s="96"/>
      <c r="M41" s="23"/>
      <c r="N41" s="24" t="s">
        <v>56</v>
      </c>
    </row>
    <row r="42" spans="1:14" x14ac:dyDescent="0.25">
      <c r="A42" s="25" t="s">
        <v>19</v>
      </c>
      <c r="B42" s="26" t="s">
        <v>0</v>
      </c>
      <c r="C42" s="106"/>
      <c r="D42" s="25" t="s">
        <v>58</v>
      </c>
      <c r="E42" s="25" t="s">
        <v>59</v>
      </c>
      <c r="F42" s="25" t="s">
        <v>60</v>
      </c>
      <c r="G42" s="25" t="s">
        <v>61</v>
      </c>
      <c r="H42" s="109"/>
      <c r="I42" s="25" t="s">
        <v>58</v>
      </c>
      <c r="J42" s="25" t="s">
        <v>64</v>
      </c>
      <c r="K42" s="25" t="s">
        <v>65</v>
      </c>
      <c r="L42" s="25" t="s">
        <v>61</v>
      </c>
      <c r="M42" s="109"/>
      <c r="N42" s="25" t="s">
        <v>66</v>
      </c>
    </row>
    <row r="43" spans="1:14" x14ac:dyDescent="0.25">
      <c r="A43" s="27" t="s">
        <v>32</v>
      </c>
      <c r="B43" s="21" t="s">
        <v>33</v>
      </c>
      <c r="C43" s="107"/>
      <c r="D43" s="2">
        <f>'SALDO ANTERIOR'!G13</f>
        <v>0</v>
      </c>
      <c r="E43" s="2">
        <f>EPS!I8</f>
        <v>0</v>
      </c>
      <c r="F43" s="2">
        <f>EPS!K8</f>
        <v>0</v>
      </c>
      <c r="G43" s="2">
        <f>D43+E43-F43</f>
        <v>0</v>
      </c>
      <c r="H43" s="110"/>
      <c r="I43" s="15">
        <v>2</v>
      </c>
      <c r="J43" s="15">
        <v>4</v>
      </c>
      <c r="K43" s="15">
        <v>8</v>
      </c>
      <c r="L43" s="2">
        <f>I43+J43-K43</f>
        <v>-2</v>
      </c>
      <c r="M43" s="110"/>
      <c r="N43" s="2">
        <f>L43-G43</f>
        <v>-2</v>
      </c>
    </row>
    <row r="44" spans="1:14" x14ac:dyDescent="0.25">
      <c r="A44" s="28" t="s">
        <v>29</v>
      </c>
      <c r="B44" s="29" t="s">
        <v>34</v>
      </c>
      <c r="C44" s="107"/>
      <c r="D44" s="2">
        <f>'SALDO ANTERIOR'!G14</f>
        <v>0</v>
      </c>
      <c r="E44" s="2">
        <f>EPS!I16</f>
        <v>0</v>
      </c>
      <c r="F44" s="2">
        <f>EPS!K16</f>
        <v>0</v>
      </c>
      <c r="G44" s="2">
        <f t="shared" ref="G44:G46" si="4">D44+E44-F44</f>
        <v>0</v>
      </c>
      <c r="H44" s="110"/>
      <c r="I44" s="15"/>
      <c r="J44" s="15"/>
      <c r="K44" s="15"/>
      <c r="L44" s="2">
        <f t="shared" ref="L44:L46" si="5">I44+J44-K44</f>
        <v>0</v>
      </c>
      <c r="M44" s="110"/>
      <c r="N44" s="2">
        <f t="shared" ref="N44:N46" si="6">L44-G44</f>
        <v>0</v>
      </c>
    </row>
    <row r="45" spans="1:14" x14ac:dyDescent="0.25">
      <c r="A45" s="27" t="s">
        <v>30</v>
      </c>
      <c r="B45" s="21" t="s">
        <v>31</v>
      </c>
      <c r="C45" s="107"/>
      <c r="D45" s="2">
        <f>'SALDO ANTERIOR'!G15</f>
        <v>0</v>
      </c>
      <c r="E45" s="2">
        <f>EPS!I24</f>
        <v>0</v>
      </c>
      <c r="F45" s="2">
        <f>EPS!K24</f>
        <v>0</v>
      </c>
      <c r="G45" s="2">
        <f t="shared" si="4"/>
        <v>0</v>
      </c>
      <c r="H45" s="110"/>
      <c r="I45" s="15"/>
      <c r="J45" s="15"/>
      <c r="K45" s="15"/>
      <c r="L45" s="2">
        <f t="shared" si="5"/>
        <v>0</v>
      </c>
      <c r="M45" s="110"/>
      <c r="N45" s="2">
        <f t="shared" si="6"/>
        <v>0</v>
      </c>
    </row>
    <row r="46" spans="1:14" x14ac:dyDescent="0.25">
      <c r="A46" s="28" t="s">
        <v>50</v>
      </c>
      <c r="B46" s="29" t="s">
        <v>51</v>
      </c>
      <c r="C46" s="108"/>
      <c r="D46" s="2">
        <f>'SALDO ANTERIOR'!G16</f>
        <v>0</v>
      </c>
      <c r="E46" s="2">
        <f>EPS!I32</f>
        <v>0</v>
      </c>
      <c r="F46" s="2">
        <f>EPS!K32</f>
        <v>0</v>
      </c>
      <c r="G46" s="2">
        <f t="shared" si="4"/>
        <v>0</v>
      </c>
      <c r="H46" s="111"/>
      <c r="I46" s="15"/>
      <c r="J46" s="15"/>
      <c r="K46" s="15"/>
      <c r="L46" s="2">
        <f t="shared" si="5"/>
        <v>0</v>
      </c>
      <c r="M46" s="111"/>
      <c r="N46" s="2">
        <f t="shared" si="6"/>
        <v>0</v>
      </c>
    </row>
  </sheetData>
  <sheetProtection sheet="1" objects="1" scenarios="1" insertColumns="0" selectLockedCells="1"/>
  <mergeCells count="29">
    <mergeCell ref="C42:C46"/>
    <mergeCell ref="A2:B3"/>
    <mergeCell ref="C2:D3"/>
    <mergeCell ref="A1:N1"/>
    <mergeCell ref="A11:N11"/>
    <mergeCell ref="A12:B13"/>
    <mergeCell ref="C12:D13"/>
    <mergeCell ref="E12:N12"/>
    <mergeCell ref="E13:H13"/>
    <mergeCell ref="I13:L13"/>
    <mergeCell ref="E2:N2"/>
    <mergeCell ref="E3:H3"/>
    <mergeCell ref="I3:L3"/>
    <mergeCell ref="H42:H46"/>
    <mergeCell ref="D41:G41"/>
    <mergeCell ref="M42:M46"/>
    <mergeCell ref="I41:L41"/>
    <mergeCell ref="A21:N21"/>
    <mergeCell ref="A22:B23"/>
    <mergeCell ref="C22:D23"/>
    <mergeCell ref="E22:N22"/>
    <mergeCell ref="E23:H23"/>
    <mergeCell ref="I23:L23"/>
    <mergeCell ref="A31:N31"/>
    <mergeCell ref="A32:B33"/>
    <mergeCell ref="C32:D33"/>
    <mergeCell ref="E32:N32"/>
    <mergeCell ref="E33:H33"/>
    <mergeCell ref="I33:L33"/>
  </mergeCells>
  <conditionalFormatting sqref="N5:N9">
    <cfRule type="cellIs" dxfId="95" priority="17" operator="greaterThan">
      <formula>1</formula>
    </cfRule>
    <cfRule type="cellIs" dxfId="94" priority="19" operator="lessThan">
      <formula>0</formula>
    </cfRule>
  </conditionalFormatting>
  <conditionalFormatting sqref="N15:N19">
    <cfRule type="cellIs" dxfId="93" priority="9" operator="greaterThan">
      <formula>1</formula>
    </cfRule>
    <cfRule type="cellIs" dxfId="92" priority="10" operator="lessThan">
      <formula>0</formula>
    </cfRule>
  </conditionalFormatting>
  <conditionalFormatting sqref="N25:N29">
    <cfRule type="cellIs" dxfId="91" priority="7" operator="greaterThan">
      <formula>1</formula>
    </cfRule>
    <cfRule type="cellIs" dxfId="90" priority="8" operator="lessThan">
      <formula>0</formula>
    </cfRule>
  </conditionalFormatting>
  <conditionalFormatting sqref="N35:N39">
    <cfRule type="cellIs" dxfId="89" priority="5" operator="greaterThan">
      <formula>1</formula>
    </cfRule>
    <cfRule type="cellIs" dxfId="88" priority="6" operator="lessThan">
      <formula>0</formula>
    </cfRule>
  </conditionalFormatting>
  <conditionalFormatting sqref="L43:L46">
    <cfRule type="cellIs" dxfId="87" priority="4" operator="greaterThan">
      <formula>1</formula>
    </cfRule>
    <cfRule type="cellIs" dxfId="86" priority="3" operator="lessThan">
      <formula>0</formula>
    </cfRule>
  </conditionalFormatting>
  <conditionalFormatting sqref="N43:N46">
    <cfRule type="cellIs" dxfId="85" priority="2" operator="greaterThan">
      <formula>1</formula>
    </cfRule>
    <cfRule type="cellIs" dxfId="8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&amp;L&amp;G&amp;CFORMATO DE CONTROL Y SEGUIMIENTO DE LAS INCAPACIDADES</oddHeader>
    <oddFooter>&amp;RTH-F-46/V1/22-12-2023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opLeftCell="H1" workbookViewId="0">
      <selection activeCell="N28" sqref="N28"/>
    </sheetView>
  </sheetViews>
  <sheetFormatPr baseColWidth="10" defaultRowHeight="15" x14ac:dyDescent="0.25"/>
  <cols>
    <col min="1" max="1" width="12.85546875" style="3" customWidth="1"/>
    <col min="2" max="2" width="44.7109375" style="3" customWidth="1"/>
    <col min="3" max="3" width="14" style="3" customWidth="1"/>
    <col min="4" max="4" width="11.42578125" style="3"/>
    <col min="5" max="5" width="30.28515625" style="3" bestFit="1" customWidth="1"/>
    <col min="6" max="6" width="13.42578125" style="3" customWidth="1"/>
    <col min="7" max="7" width="17.42578125" style="3" customWidth="1"/>
    <col min="8" max="8" width="18.85546875" style="3" customWidth="1"/>
    <col min="9" max="9" width="19.140625" style="3" customWidth="1"/>
    <col min="10" max="10" width="17.28515625" style="3" customWidth="1"/>
    <col min="11" max="11" width="17.42578125" style="3" customWidth="1"/>
    <col min="12" max="12" width="29.85546875" style="3" customWidth="1"/>
    <col min="13" max="13" width="29.140625" style="3" customWidth="1"/>
    <col min="14" max="14" width="65.7109375" style="3" customWidth="1"/>
    <col min="15" max="15" width="22.5703125" style="3" customWidth="1"/>
    <col min="16" max="17" width="11.42578125" style="3"/>
    <col min="18" max="18" width="15.85546875" style="3" customWidth="1"/>
    <col min="19" max="16384" width="11.42578125" style="3"/>
  </cols>
  <sheetData>
    <row r="1" spans="1:16" ht="23.25" customHeight="1" x14ac:dyDescent="0.25">
      <c r="A1" s="112" t="s">
        <v>21</v>
      </c>
      <c r="B1" s="112"/>
      <c r="C1" s="113"/>
      <c r="D1" s="112" t="s">
        <v>20</v>
      </c>
      <c r="E1" s="112"/>
      <c r="F1" s="114" t="s">
        <v>24</v>
      </c>
      <c r="G1" s="115"/>
      <c r="H1" s="115"/>
      <c r="I1" s="115"/>
      <c r="J1" s="115"/>
      <c r="K1" s="115"/>
      <c r="L1" s="115"/>
      <c r="M1" s="115"/>
      <c r="N1" s="115"/>
    </row>
    <row r="2" spans="1:16" ht="42.75" customHeight="1" x14ac:dyDescent="0.25">
      <c r="A2" s="80" t="s">
        <v>19</v>
      </c>
      <c r="B2" s="80" t="s">
        <v>0</v>
      </c>
      <c r="C2" s="83" t="s">
        <v>47</v>
      </c>
      <c r="D2" s="80" t="s">
        <v>7</v>
      </c>
      <c r="E2" s="80" t="s">
        <v>8</v>
      </c>
      <c r="F2" s="80" t="s">
        <v>22</v>
      </c>
      <c r="G2" s="80" t="s">
        <v>23</v>
      </c>
      <c r="H2" s="81" t="s">
        <v>15</v>
      </c>
      <c r="I2" s="80" t="s">
        <v>25</v>
      </c>
      <c r="J2" s="83" t="s">
        <v>3</v>
      </c>
      <c r="K2" s="81" t="s">
        <v>4</v>
      </c>
      <c r="L2" s="81" t="s">
        <v>26</v>
      </c>
      <c r="M2" s="81" t="s">
        <v>27</v>
      </c>
      <c r="N2" s="84" t="s">
        <v>28</v>
      </c>
      <c r="P2" s="30"/>
    </row>
    <row r="3" spans="1:16" x14ac:dyDescent="0.25">
      <c r="A3" s="116" t="s">
        <v>32</v>
      </c>
      <c r="B3" s="122" t="s">
        <v>33</v>
      </c>
      <c r="C3" s="116"/>
      <c r="D3" s="31"/>
      <c r="E3" s="32"/>
      <c r="F3" s="33"/>
      <c r="G3" s="31"/>
      <c r="H3" s="34"/>
      <c r="I3" s="34"/>
      <c r="J3" s="14"/>
      <c r="K3" s="35"/>
      <c r="L3" s="75">
        <f>Tabla2[[#This Row],[VALOR A RECONOCER X LA EPS]]</f>
        <v>0</v>
      </c>
      <c r="M3" s="34">
        <f>K3-L3</f>
        <v>0</v>
      </c>
      <c r="N3" s="36"/>
      <c r="P3" s="30"/>
    </row>
    <row r="4" spans="1:16" x14ac:dyDescent="0.25">
      <c r="A4" s="117"/>
      <c r="B4" s="123"/>
      <c r="C4" s="117"/>
      <c r="D4" s="37"/>
      <c r="E4" s="38"/>
      <c r="F4" s="39"/>
      <c r="G4" s="40"/>
      <c r="H4" s="41"/>
      <c r="I4" s="41"/>
      <c r="J4" s="39"/>
      <c r="K4" s="42"/>
      <c r="L4" s="76">
        <f>Tabla2[[#This Row],[VALOR A RECONOCER X LA EPS]]</f>
        <v>0</v>
      </c>
      <c r="M4" s="43">
        <f>K4-L4</f>
        <v>0</v>
      </c>
      <c r="N4" s="44"/>
      <c r="P4" s="30"/>
    </row>
    <row r="5" spans="1:16" x14ac:dyDescent="0.25">
      <c r="A5" s="117"/>
      <c r="B5" s="123"/>
      <c r="C5" s="117"/>
      <c r="D5" s="31"/>
      <c r="E5" s="32"/>
      <c r="F5" s="14"/>
      <c r="G5" s="10"/>
      <c r="H5" s="34"/>
      <c r="I5" s="34"/>
      <c r="J5" s="14"/>
      <c r="K5" s="35"/>
      <c r="L5" s="75">
        <f>Tabla2[[#This Row],[VALOR A RECONOCER X LA EPS]]</f>
        <v>0</v>
      </c>
      <c r="M5" s="34">
        <f t="shared" ref="M5:M7" si="0">K5-L5</f>
        <v>0</v>
      </c>
      <c r="N5" s="45"/>
      <c r="P5" s="30"/>
    </row>
    <row r="6" spans="1:16" x14ac:dyDescent="0.25">
      <c r="A6" s="117"/>
      <c r="B6" s="123"/>
      <c r="C6" s="117"/>
      <c r="D6" s="37"/>
      <c r="E6" s="38"/>
      <c r="F6" s="39"/>
      <c r="G6" s="40"/>
      <c r="H6" s="41"/>
      <c r="I6" s="41"/>
      <c r="J6" s="39"/>
      <c r="K6" s="42"/>
      <c r="L6" s="76">
        <f>Tabla2[[#This Row],[VALOR A RECONOCER X LA EPS]]</f>
        <v>0</v>
      </c>
      <c r="M6" s="43">
        <f t="shared" si="0"/>
        <v>0</v>
      </c>
      <c r="N6" s="46"/>
      <c r="P6" s="30"/>
    </row>
    <row r="7" spans="1:16" x14ac:dyDescent="0.25">
      <c r="A7" s="118"/>
      <c r="B7" s="124"/>
      <c r="C7" s="118"/>
      <c r="D7" s="31">
        <f>Tabla2[[#This Row],[CEDULA]]</f>
        <v>0</v>
      </c>
      <c r="E7" s="32">
        <f>Tabla2[[#This Row],[NOMBRE Y APELLIDOS]]</f>
        <v>0</v>
      </c>
      <c r="F7" s="47"/>
      <c r="G7" s="21"/>
      <c r="H7" s="48"/>
      <c r="I7" s="48"/>
      <c r="J7" s="47"/>
      <c r="K7" s="48"/>
      <c r="L7" s="75">
        <f>Tabla2[[#This Row],[VALOR A RECONOCER X LA EPS]]</f>
        <v>0</v>
      </c>
      <c r="M7" s="49">
        <f t="shared" si="0"/>
        <v>0</v>
      </c>
      <c r="N7" s="50"/>
      <c r="P7" s="30"/>
    </row>
    <row r="8" spans="1:16" x14ac:dyDescent="0.25">
      <c r="A8" s="119" t="s">
        <v>46</v>
      </c>
      <c r="B8" s="120"/>
      <c r="C8" s="120"/>
      <c r="D8" s="120"/>
      <c r="E8" s="120"/>
      <c r="F8" s="120"/>
      <c r="G8" s="120"/>
      <c r="H8" s="121"/>
      <c r="I8" s="51">
        <f>SUM(I3:I7)</f>
        <v>0</v>
      </c>
      <c r="J8" s="52"/>
      <c r="K8" s="53">
        <f>SUBTOTAL(109,EPS!$K$3:$K$7)</f>
        <v>0</v>
      </c>
    </row>
    <row r="9" spans="1:16" x14ac:dyDescent="0.25">
      <c r="B9" s="30"/>
    </row>
    <row r="10" spans="1:16" ht="30" x14ac:dyDescent="0.25">
      <c r="A10" s="80" t="s">
        <v>19</v>
      </c>
      <c r="B10" s="80" t="s">
        <v>0</v>
      </c>
      <c r="C10" s="83" t="s">
        <v>47</v>
      </c>
      <c r="D10" s="80" t="s">
        <v>7</v>
      </c>
      <c r="E10" s="80" t="s">
        <v>8</v>
      </c>
      <c r="F10" s="80" t="s">
        <v>22</v>
      </c>
      <c r="G10" s="80" t="s">
        <v>23</v>
      </c>
      <c r="H10" s="81" t="s">
        <v>15</v>
      </c>
      <c r="I10" s="80" t="s">
        <v>25</v>
      </c>
      <c r="J10" s="83" t="s">
        <v>3</v>
      </c>
      <c r="K10" s="81" t="s">
        <v>4</v>
      </c>
      <c r="L10" s="81" t="s">
        <v>26</v>
      </c>
      <c r="M10" s="81" t="s">
        <v>27</v>
      </c>
      <c r="N10" s="84" t="s">
        <v>28</v>
      </c>
    </row>
    <row r="11" spans="1:16" x14ac:dyDescent="0.25">
      <c r="A11" s="116" t="s">
        <v>29</v>
      </c>
      <c r="B11" s="122" t="s">
        <v>34</v>
      </c>
      <c r="C11" s="116"/>
      <c r="D11" s="31"/>
      <c r="E11" s="32"/>
      <c r="F11" s="33"/>
      <c r="G11" s="31"/>
      <c r="H11" s="34"/>
      <c r="I11" s="34"/>
      <c r="J11" s="14"/>
      <c r="K11" s="35"/>
      <c r="L11" s="75">
        <f>'EMPLEADOS '!M15</f>
        <v>0</v>
      </c>
      <c r="M11" s="34">
        <f>K11-L11</f>
        <v>0</v>
      </c>
      <c r="N11" s="36"/>
    </row>
    <row r="12" spans="1:16" x14ac:dyDescent="0.25">
      <c r="A12" s="117"/>
      <c r="B12" s="123"/>
      <c r="C12" s="117"/>
      <c r="D12" s="37"/>
      <c r="E12" s="38"/>
      <c r="F12" s="39"/>
      <c r="G12" s="40"/>
      <c r="H12" s="41"/>
      <c r="I12" s="41"/>
      <c r="J12" s="39"/>
      <c r="K12" s="42"/>
      <c r="L12" s="76">
        <f>'EMPLEADOS '!M16</f>
        <v>0</v>
      </c>
      <c r="M12" s="43">
        <f>K12-L12</f>
        <v>0</v>
      </c>
      <c r="N12" s="44"/>
    </row>
    <row r="13" spans="1:16" x14ac:dyDescent="0.25">
      <c r="A13" s="117"/>
      <c r="B13" s="123"/>
      <c r="C13" s="117"/>
      <c r="D13" s="31"/>
      <c r="E13" s="32"/>
      <c r="F13" s="14"/>
      <c r="G13" s="10"/>
      <c r="H13" s="34"/>
      <c r="I13" s="34"/>
      <c r="J13" s="14"/>
      <c r="K13" s="35"/>
      <c r="L13" s="75">
        <f>'EMPLEADOS '!M17</f>
        <v>0</v>
      </c>
      <c r="M13" s="34">
        <f t="shared" ref="M13:M15" si="1">K13-L13</f>
        <v>0</v>
      </c>
      <c r="N13" s="45"/>
    </row>
    <row r="14" spans="1:16" x14ac:dyDescent="0.25">
      <c r="A14" s="117"/>
      <c r="B14" s="123"/>
      <c r="C14" s="117"/>
      <c r="D14" s="37"/>
      <c r="E14" s="38"/>
      <c r="F14" s="39"/>
      <c r="G14" s="40"/>
      <c r="H14" s="41"/>
      <c r="I14" s="41"/>
      <c r="J14" s="39"/>
      <c r="K14" s="42"/>
      <c r="L14" s="76">
        <f>'EMPLEADOS '!M18</f>
        <v>0</v>
      </c>
      <c r="M14" s="43">
        <f t="shared" si="1"/>
        <v>0</v>
      </c>
      <c r="N14" s="46"/>
    </row>
    <row r="15" spans="1:16" x14ac:dyDescent="0.25">
      <c r="A15" s="118"/>
      <c r="B15" s="124"/>
      <c r="C15" s="118"/>
      <c r="D15" s="31"/>
      <c r="E15" s="32"/>
      <c r="F15" s="47"/>
      <c r="G15" s="21"/>
      <c r="H15" s="48"/>
      <c r="I15" s="48"/>
      <c r="J15" s="47"/>
      <c r="K15" s="48"/>
      <c r="L15" s="75">
        <f>'EMPLEADOS '!M19</f>
        <v>0</v>
      </c>
      <c r="M15" s="49">
        <f t="shared" si="1"/>
        <v>0</v>
      </c>
      <c r="N15" s="50"/>
    </row>
    <row r="16" spans="1:16" x14ac:dyDescent="0.25">
      <c r="A16" s="119" t="s">
        <v>46</v>
      </c>
      <c r="B16" s="120"/>
      <c r="C16" s="120"/>
      <c r="D16" s="120"/>
      <c r="E16" s="120"/>
      <c r="F16" s="120"/>
      <c r="G16" s="120"/>
      <c r="H16" s="121"/>
      <c r="I16" s="51">
        <f>SUM(I11:I15)</f>
        <v>0</v>
      </c>
      <c r="J16" s="52"/>
      <c r="K16" s="53">
        <f>SUBTOTAL(109,EPS!$K$11:$K$15)</f>
        <v>0</v>
      </c>
    </row>
    <row r="18" spans="1:14" ht="30" x14ac:dyDescent="0.25">
      <c r="A18" s="80" t="s">
        <v>19</v>
      </c>
      <c r="B18" s="80" t="s">
        <v>0</v>
      </c>
      <c r="C18" s="83" t="s">
        <v>47</v>
      </c>
      <c r="D18" s="80" t="s">
        <v>7</v>
      </c>
      <c r="E18" s="80" t="s">
        <v>8</v>
      </c>
      <c r="F18" s="80" t="s">
        <v>22</v>
      </c>
      <c r="G18" s="80" t="s">
        <v>23</v>
      </c>
      <c r="H18" s="81" t="s">
        <v>15</v>
      </c>
      <c r="I18" s="80" t="s">
        <v>25</v>
      </c>
      <c r="J18" s="83" t="s">
        <v>3</v>
      </c>
      <c r="K18" s="81" t="s">
        <v>4</v>
      </c>
      <c r="L18" s="81" t="s">
        <v>26</v>
      </c>
      <c r="M18" s="81" t="s">
        <v>27</v>
      </c>
      <c r="N18" s="84" t="s">
        <v>28</v>
      </c>
    </row>
    <row r="19" spans="1:14" x14ac:dyDescent="0.25">
      <c r="A19" s="116" t="s">
        <v>30</v>
      </c>
      <c r="B19" s="122" t="s">
        <v>31</v>
      </c>
      <c r="C19" s="116"/>
      <c r="D19" s="31"/>
      <c r="E19" s="32"/>
      <c r="F19" s="33"/>
      <c r="G19" s="31"/>
      <c r="H19" s="34"/>
      <c r="I19" s="34"/>
      <c r="J19" s="14"/>
      <c r="K19" s="35"/>
      <c r="L19" s="75">
        <f>'EMPLEADOS '!M27</f>
        <v>0</v>
      </c>
      <c r="M19" s="34">
        <f>K19-L19</f>
        <v>0</v>
      </c>
      <c r="N19" s="36"/>
    </row>
    <row r="20" spans="1:14" x14ac:dyDescent="0.25">
      <c r="A20" s="117"/>
      <c r="B20" s="123"/>
      <c r="C20" s="117"/>
      <c r="D20" s="37"/>
      <c r="E20" s="38"/>
      <c r="F20" s="39"/>
      <c r="G20" s="40"/>
      <c r="H20" s="41"/>
      <c r="I20" s="41"/>
      <c r="J20" s="39"/>
      <c r="K20" s="42"/>
      <c r="L20" s="76">
        <f>'EMPLEADOS '!M28</f>
        <v>0</v>
      </c>
      <c r="M20" s="43">
        <f>K20-L20</f>
        <v>0</v>
      </c>
      <c r="N20" s="44"/>
    </row>
    <row r="21" spans="1:14" x14ac:dyDescent="0.25">
      <c r="A21" s="117"/>
      <c r="B21" s="123"/>
      <c r="C21" s="117"/>
      <c r="D21" s="31"/>
      <c r="E21" s="32"/>
      <c r="F21" s="14"/>
      <c r="G21" s="10"/>
      <c r="H21" s="34"/>
      <c r="I21" s="34"/>
      <c r="J21" s="14"/>
      <c r="K21" s="35"/>
      <c r="L21" s="75">
        <f>'EMPLEADOS '!M29</f>
        <v>0</v>
      </c>
      <c r="M21" s="34">
        <f t="shared" ref="M21:M23" si="2">K21-L21</f>
        <v>0</v>
      </c>
      <c r="N21" s="45"/>
    </row>
    <row r="22" spans="1:14" x14ac:dyDescent="0.25">
      <c r="A22" s="117"/>
      <c r="B22" s="123"/>
      <c r="C22" s="117"/>
      <c r="D22" s="37"/>
      <c r="E22" s="38"/>
      <c r="F22" s="39"/>
      <c r="G22" s="40"/>
      <c r="H22" s="41"/>
      <c r="I22" s="41"/>
      <c r="J22" s="39"/>
      <c r="K22" s="42"/>
      <c r="L22" s="76">
        <f>'EMPLEADOS '!M30</f>
        <v>0</v>
      </c>
      <c r="M22" s="43">
        <f t="shared" si="2"/>
        <v>0</v>
      </c>
      <c r="N22" s="46"/>
    </row>
    <row r="23" spans="1:14" x14ac:dyDescent="0.25">
      <c r="A23" s="118"/>
      <c r="B23" s="124"/>
      <c r="C23" s="118"/>
      <c r="D23" s="31"/>
      <c r="E23" s="32"/>
      <c r="F23" s="47"/>
      <c r="G23" s="21"/>
      <c r="H23" s="48"/>
      <c r="I23" s="48"/>
      <c r="J23" s="47"/>
      <c r="K23" s="48"/>
      <c r="L23" s="75">
        <f>'EMPLEADOS '!M31</f>
        <v>0</v>
      </c>
      <c r="M23" s="49">
        <f t="shared" si="2"/>
        <v>0</v>
      </c>
      <c r="N23" s="50"/>
    </row>
    <row r="24" spans="1:14" x14ac:dyDescent="0.25">
      <c r="A24" s="119" t="s">
        <v>46</v>
      </c>
      <c r="B24" s="120"/>
      <c r="C24" s="120"/>
      <c r="D24" s="120"/>
      <c r="E24" s="120"/>
      <c r="F24" s="120"/>
      <c r="G24" s="120"/>
      <c r="H24" s="121"/>
      <c r="I24" s="51">
        <f>SUM(I19:I23)</f>
        <v>0</v>
      </c>
      <c r="J24" s="52"/>
      <c r="K24" s="53">
        <f>SUBTOTAL(109,EPS!$K$19:$K$23)</f>
        <v>0</v>
      </c>
    </row>
    <row r="26" spans="1:14" ht="30" x14ac:dyDescent="0.25">
      <c r="A26" s="80" t="s">
        <v>19</v>
      </c>
      <c r="B26" s="80" t="s">
        <v>0</v>
      </c>
      <c r="C26" s="83" t="s">
        <v>47</v>
      </c>
      <c r="D26" s="80" t="s">
        <v>7</v>
      </c>
      <c r="E26" s="80" t="s">
        <v>8</v>
      </c>
      <c r="F26" s="80" t="s">
        <v>22</v>
      </c>
      <c r="G26" s="80" t="s">
        <v>23</v>
      </c>
      <c r="H26" s="81" t="s">
        <v>15</v>
      </c>
      <c r="I26" s="80" t="s">
        <v>25</v>
      </c>
      <c r="J26" s="83" t="s">
        <v>3</v>
      </c>
      <c r="K26" s="81" t="s">
        <v>4</v>
      </c>
      <c r="L26" s="81" t="s">
        <v>26</v>
      </c>
      <c r="M26" s="81" t="s">
        <v>27</v>
      </c>
      <c r="N26" s="84" t="s">
        <v>28</v>
      </c>
    </row>
    <row r="27" spans="1:14" x14ac:dyDescent="0.25">
      <c r="A27" s="116" t="s">
        <v>50</v>
      </c>
      <c r="B27" s="122" t="s">
        <v>51</v>
      </c>
      <c r="C27" s="116"/>
      <c r="D27" s="31"/>
      <c r="E27" s="32"/>
      <c r="F27" s="33"/>
      <c r="G27" s="31"/>
      <c r="H27" s="34"/>
      <c r="I27" s="34"/>
      <c r="J27" s="14"/>
      <c r="K27" s="35"/>
      <c r="L27" s="75">
        <f>'EMPLEADOS '!M39</f>
        <v>0</v>
      </c>
      <c r="M27" s="34">
        <f>K27-L27</f>
        <v>0</v>
      </c>
      <c r="N27" s="36"/>
    </row>
    <row r="28" spans="1:14" x14ac:dyDescent="0.25">
      <c r="A28" s="117"/>
      <c r="B28" s="123"/>
      <c r="C28" s="117"/>
      <c r="D28" s="37"/>
      <c r="E28" s="38"/>
      <c r="F28" s="39"/>
      <c r="G28" s="40"/>
      <c r="H28" s="41"/>
      <c r="I28" s="41"/>
      <c r="J28" s="39"/>
      <c r="K28" s="42"/>
      <c r="L28" s="76">
        <f>'EMPLEADOS '!M40</f>
        <v>0</v>
      </c>
      <c r="M28" s="43">
        <f>K28-L28</f>
        <v>0</v>
      </c>
      <c r="N28" s="44"/>
    </row>
    <row r="29" spans="1:14" x14ac:dyDescent="0.25">
      <c r="A29" s="117"/>
      <c r="B29" s="123"/>
      <c r="C29" s="117"/>
      <c r="D29" s="31"/>
      <c r="E29" s="32"/>
      <c r="F29" s="14"/>
      <c r="G29" s="10"/>
      <c r="H29" s="34"/>
      <c r="I29" s="34"/>
      <c r="J29" s="14"/>
      <c r="K29" s="35"/>
      <c r="L29" s="75">
        <f>'EMPLEADOS '!M41</f>
        <v>0</v>
      </c>
      <c r="M29" s="34">
        <f t="shared" ref="M29:M31" si="3">K29-L29</f>
        <v>0</v>
      </c>
      <c r="N29" s="45"/>
    </row>
    <row r="30" spans="1:14" x14ac:dyDescent="0.25">
      <c r="A30" s="117"/>
      <c r="B30" s="123"/>
      <c r="C30" s="117"/>
      <c r="D30" s="37"/>
      <c r="E30" s="38"/>
      <c r="F30" s="39"/>
      <c r="G30" s="40"/>
      <c r="H30" s="41"/>
      <c r="I30" s="41"/>
      <c r="J30" s="39"/>
      <c r="K30" s="42"/>
      <c r="L30" s="76">
        <f>'EMPLEADOS '!M42</f>
        <v>0</v>
      </c>
      <c r="M30" s="43">
        <f t="shared" si="3"/>
        <v>0</v>
      </c>
      <c r="N30" s="46"/>
    </row>
    <row r="31" spans="1:14" x14ac:dyDescent="0.25">
      <c r="A31" s="118"/>
      <c r="B31" s="124"/>
      <c r="C31" s="118"/>
      <c r="D31" s="31"/>
      <c r="E31" s="32"/>
      <c r="F31" s="47"/>
      <c r="G31" s="21"/>
      <c r="H31" s="48"/>
      <c r="I31" s="48"/>
      <c r="J31" s="47"/>
      <c r="K31" s="48"/>
      <c r="L31" s="75">
        <f>'EMPLEADOS '!M43</f>
        <v>0</v>
      </c>
      <c r="M31" s="49">
        <f t="shared" si="3"/>
        <v>0</v>
      </c>
      <c r="N31" s="50"/>
    </row>
    <row r="32" spans="1:14" x14ac:dyDescent="0.25">
      <c r="A32" s="119" t="s">
        <v>46</v>
      </c>
      <c r="B32" s="120"/>
      <c r="C32" s="120"/>
      <c r="D32" s="120"/>
      <c r="E32" s="120"/>
      <c r="F32" s="120"/>
      <c r="G32" s="120"/>
      <c r="H32" s="121"/>
      <c r="I32" s="51">
        <f>SUM(I27:I31)</f>
        <v>0</v>
      </c>
      <c r="J32" s="52"/>
      <c r="K32" s="53">
        <f>SUBTOTAL(109,EPS!$K$27:$K$31)</f>
        <v>0</v>
      </c>
    </row>
  </sheetData>
  <sheetProtection sheet="1" objects="1" scenarios="1" insertRows="0" selectLockedCells="1"/>
  <mergeCells count="19">
    <mergeCell ref="A32:H32"/>
    <mergeCell ref="B19:B23"/>
    <mergeCell ref="A19:A23"/>
    <mergeCell ref="B27:B31"/>
    <mergeCell ref="A27:A31"/>
    <mergeCell ref="C19:C23"/>
    <mergeCell ref="C27:C31"/>
    <mergeCell ref="A24:H24"/>
    <mergeCell ref="A16:H16"/>
    <mergeCell ref="B3:B7"/>
    <mergeCell ref="A3:A7"/>
    <mergeCell ref="B11:B15"/>
    <mergeCell ref="A11:A15"/>
    <mergeCell ref="D1:E1"/>
    <mergeCell ref="A1:C1"/>
    <mergeCell ref="F1:N1"/>
    <mergeCell ref="C3:C7"/>
    <mergeCell ref="C11:C15"/>
    <mergeCell ref="A8:H8"/>
  </mergeCells>
  <conditionalFormatting sqref="M3:M7">
    <cfRule type="cellIs" dxfId="83" priority="9" operator="greaterThan">
      <formula>1</formula>
    </cfRule>
    <cfRule type="cellIs" dxfId="82" priority="10" operator="lessThan">
      <formula>0</formula>
    </cfRule>
  </conditionalFormatting>
  <conditionalFormatting sqref="M11:M15">
    <cfRule type="cellIs" dxfId="81" priority="5" operator="greaterThan">
      <formula>1</formula>
    </cfRule>
    <cfRule type="cellIs" dxfId="80" priority="6" operator="lessThan">
      <formula>0</formula>
    </cfRule>
  </conditionalFormatting>
  <conditionalFormatting sqref="M19:M23">
    <cfRule type="cellIs" dxfId="79" priority="3" operator="greaterThan">
      <formula>1</formula>
    </cfRule>
    <cfRule type="cellIs" dxfId="78" priority="4" operator="lessThan">
      <formula>0</formula>
    </cfRule>
  </conditionalFormatting>
  <conditionalFormatting sqref="M27:M31">
    <cfRule type="cellIs" dxfId="77" priority="1" operator="greaterThan">
      <formula>1</formula>
    </cfRule>
    <cfRule type="cellIs" dxfId="7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&amp;L&amp;G&amp;CFORMATO DE SEGUIMIENTO Y CONTROL DE LAS INCAPACIDADES</oddHeader>
    <oddFooter>&amp;RTH-F-46/V1/22-12-2023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B1" workbookViewId="0">
      <selection activeCell="C6" sqref="C5:C6"/>
    </sheetView>
  </sheetViews>
  <sheetFormatPr baseColWidth="10" defaultRowHeight="15" x14ac:dyDescent="0.25"/>
  <cols>
    <col min="1" max="1" width="11.42578125" style="3"/>
    <col min="2" max="2" width="30.28515625" style="3" bestFit="1" customWidth="1"/>
    <col min="3" max="3" width="14.5703125" style="3" bestFit="1" customWidth="1"/>
    <col min="4" max="4" width="41.5703125" style="3" bestFit="1" customWidth="1"/>
    <col min="5" max="5" width="26.5703125" style="3" customWidth="1"/>
    <col min="6" max="6" width="15.7109375" style="3" customWidth="1"/>
    <col min="7" max="8" width="14.42578125" style="3" customWidth="1"/>
    <col min="9" max="9" width="11.42578125" style="3"/>
    <col min="10" max="10" width="13.140625" style="3" customWidth="1"/>
    <col min="11" max="11" width="12" style="3" customWidth="1"/>
    <col min="12" max="12" width="19.5703125" style="3" customWidth="1"/>
    <col min="13" max="13" width="19.85546875" style="3" customWidth="1"/>
    <col min="14" max="14" width="19.5703125" style="3" customWidth="1"/>
    <col min="15" max="17" width="11.42578125" style="3"/>
    <col min="18" max="18" width="15.85546875" style="3" customWidth="1"/>
    <col min="19" max="16384" width="11.42578125" style="3"/>
  </cols>
  <sheetData>
    <row r="1" spans="1:18" ht="24" customHeight="1" x14ac:dyDescent="0.25">
      <c r="A1" s="126" t="s">
        <v>6</v>
      </c>
      <c r="B1" s="127"/>
      <c r="C1" s="128"/>
      <c r="D1" s="126" t="s">
        <v>5</v>
      </c>
      <c r="E1" s="127"/>
      <c r="F1" s="127"/>
      <c r="G1" s="127"/>
      <c r="H1" s="127"/>
      <c r="I1" s="128"/>
      <c r="J1" s="126" t="s">
        <v>12</v>
      </c>
      <c r="K1" s="127"/>
      <c r="L1" s="127"/>
      <c r="M1" s="127"/>
      <c r="N1" s="128"/>
    </row>
    <row r="2" spans="1:18" s="59" customFormat="1" ht="42.75" customHeight="1" x14ac:dyDescent="0.25">
      <c r="A2" s="54" t="s">
        <v>7</v>
      </c>
      <c r="B2" s="55" t="s">
        <v>8</v>
      </c>
      <c r="C2" s="56" t="s">
        <v>67</v>
      </c>
      <c r="D2" s="55" t="s">
        <v>0</v>
      </c>
      <c r="E2" s="55" t="s">
        <v>10</v>
      </c>
      <c r="F2" s="55" t="s">
        <v>1</v>
      </c>
      <c r="G2" s="55" t="s">
        <v>2</v>
      </c>
      <c r="H2" s="57" t="s">
        <v>11</v>
      </c>
      <c r="I2" s="57" t="s">
        <v>9</v>
      </c>
      <c r="J2" s="57" t="s">
        <v>13</v>
      </c>
      <c r="K2" s="57" t="s">
        <v>14</v>
      </c>
      <c r="L2" s="57" t="s">
        <v>17</v>
      </c>
      <c r="M2" s="57" t="s">
        <v>26</v>
      </c>
      <c r="N2" s="58" t="s">
        <v>18</v>
      </c>
      <c r="R2" s="3"/>
    </row>
    <row r="3" spans="1:18" s="59" customFormat="1" x14ac:dyDescent="0.25">
      <c r="A3" s="60">
        <v>36178268</v>
      </c>
      <c r="B3" s="61"/>
      <c r="C3" s="62"/>
      <c r="D3" s="61"/>
      <c r="E3" s="61"/>
      <c r="F3" s="63"/>
      <c r="G3" s="63"/>
      <c r="H3" s="61"/>
      <c r="I3" s="61"/>
      <c r="J3" s="61"/>
      <c r="K3" s="61"/>
      <c r="L3" s="1">
        <f>+(C3/30*J3)</f>
        <v>0</v>
      </c>
      <c r="M3" s="69">
        <f>((C3/30)*66.67/100)*K3</f>
        <v>0</v>
      </c>
      <c r="N3" s="70">
        <f>+M3</f>
        <v>0</v>
      </c>
      <c r="R3" s="3"/>
    </row>
    <row r="4" spans="1:18" x14ac:dyDescent="0.25">
      <c r="A4" s="60">
        <v>1075252166</v>
      </c>
      <c r="B4" s="61"/>
      <c r="C4" s="62"/>
      <c r="D4" s="61"/>
      <c r="E4" s="61"/>
      <c r="F4" s="63"/>
      <c r="G4" s="63"/>
      <c r="H4" s="61"/>
      <c r="I4" s="61"/>
      <c r="J4" s="61"/>
      <c r="K4" s="61"/>
      <c r="L4" s="1">
        <f>+(C4/30*J4)</f>
        <v>0</v>
      </c>
      <c r="M4" s="1">
        <f t="shared" ref="M4:M8" si="0">((C4/30)*66.67/100)*K4</f>
        <v>0</v>
      </c>
      <c r="N4" s="71">
        <f>+M4</f>
        <v>0</v>
      </c>
    </row>
    <row r="5" spans="1:18" x14ac:dyDescent="0.25">
      <c r="A5" s="60">
        <v>26422948</v>
      </c>
      <c r="B5" s="61"/>
      <c r="C5" s="62"/>
      <c r="D5" s="61"/>
      <c r="E5" s="61"/>
      <c r="F5" s="63"/>
      <c r="G5" s="63"/>
      <c r="H5" s="61"/>
      <c r="I5" s="61"/>
      <c r="J5" s="61"/>
      <c r="K5" s="61"/>
      <c r="L5" s="1">
        <f>+(C5/30*J5)</f>
        <v>0</v>
      </c>
      <c r="M5" s="1">
        <f t="shared" si="0"/>
        <v>0</v>
      </c>
      <c r="N5" s="71">
        <f t="shared" ref="N5:N8" si="1">+M5</f>
        <v>0</v>
      </c>
    </row>
    <row r="6" spans="1:18" x14ac:dyDescent="0.25">
      <c r="A6" s="60">
        <v>36274207</v>
      </c>
      <c r="B6" s="61"/>
      <c r="C6" s="62"/>
      <c r="D6" s="61"/>
      <c r="E6" s="61"/>
      <c r="F6" s="63"/>
      <c r="G6" s="63"/>
      <c r="H6" s="61"/>
      <c r="I6" s="61"/>
      <c r="J6" s="61"/>
      <c r="K6" s="61"/>
      <c r="L6" s="1">
        <f>+(C6/30*J6)</f>
        <v>0</v>
      </c>
      <c r="M6" s="1">
        <f t="shared" si="0"/>
        <v>0</v>
      </c>
      <c r="N6" s="71">
        <f t="shared" si="1"/>
        <v>0</v>
      </c>
    </row>
    <row r="7" spans="1:18" x14ac:dyDescent="0.25">
      <c r="A7" s="60"/>
      <c r="B7" s="61"/>
      <c r="C7" s="62"/>
      <c r="D7" s="61"/>
      <c r="E7" s="61"/>
      <c r="F7" s="63"/>
      <c r="G7" s="63"/>
      <c r="H7" s="61"/>
      <c r="I7" s="61"/>
      <c r="J7" s="61"/>
      <c r="K7" s="61"/>
      <c r="L7" s="1">
        <f t="shared" ref="L7:L8" si="2">+(C7/30*J7)</f>
        <v>0</v>
      </c>
      <c r="M7" s="1">
        <f t="shared" si="0"/>
        <v>0</v>
      </c>
      <c r="N7" s="71">
        <f t="shared" si="1"/>
        <v>0</v>
      </c>
    </row>
    <row r="8" spans="1:18" x14ac:dyDescent="0.25">
      <c r="A8" s="60"/>
      <c r="B8" s="61"/>
      <c r="C8" s="62"/>
      <c r="D8" s="61"/>
      <c r="E8" s="61"/>
      <c r="F8" s="63"/>
      <c r="G8" s="63"/>
      <c r="H8" s="61"/>
      <c r="I8" s="61"/>
      <c r="J8" s="61"/>
      <c r="K8" s="61"/>
      <c r="L8" s="1">
        <f t="shared" si="2"/>
        <v>0</v>
      </c>
      <c r="M8" s="1">
        <f t="shared" si="0"/>
        <v>0</v>
      </c>
      <c r="N8" s="71">
        <f t="shared" si="1"/>
        <v>0</v>
      </c>
    </row>
    <row r="9" spans="1:18" x14ac:dyDescent="0.25">
      <c r="A9" s="60"/>
      <c r="B9" s="61"/>
      <c r="C9" s="62"/>
      <c r="D9" s="61"/>
      <c r="E9" s="61"/>
      <c r="F9" s="63"/>
      <c r="G9" s="63"/>
      <c r="H9" s="61"/>
      <c r="I9" s="61"/>
      <c r="J9" s="61"/>
      <c r="K9" s="61"/>
      <c r="L9" s="1">
        <f>+(C9/30*J9)</f>
        <v>0</v>
      </c>
      <c r="M9" s="1">
        <f>((C9/30)*66.67/100)*K9</f>
        <v>0</v>
      </c>
      <c r="N9" s="71">
        <f>+M9</f>
        <v>0</v>
      </c>
    </row>
    <row r="10" spans="1:18" x14ac:dyDescent="0.25">
      <c r="A10" s="60"/>
      <c r="B10" s="61"/>
      <c r="C10" s="62"/>
      <c r="D10" s="61"/>
      <c r="E10" s="61"/>
      <c r="F10" s="63"/>
      <c r="G10" s="63"/>
      <c r="H10" s="61"/>
      <c r="I10" s="61"/>
      <c r="J10" s="61"/>
      <c r="K10" s="61"/>
      <c r="L10" s="1">
        <f>+(C10/30*J10)</f>
        <v>0</v>
      </c>
      <c r="M10" s="1">
        <f>((C10/30)*66.67/100)*K10</f>
        <v>0</v>
      </c>
      <c r="N10" s="71">
        <f>+M10</f>
        <v>0</v>
      </c>
    </row>
    <row r="11" spans="1:18" x14ac:dyDescent="0.25">
      <c r="A11" s="64"/>
      <c r="B11" s="65"/>
      <c r="C11" s="66"/>
      <c r="D11" s="65"/>
      <c r="E11" s="65"/>
      <c r="F11" s="67"/>
      <c r="G11" s="67"/>
      <c r="H11" s="65"/>
      <c r="I11" s="65"/>
      <c r="J11" s="65"/>
      <c r="K11" s="65"/>
      <c r="L11" s="72">
        <f>+(C11/30*J11)</f>
        <v>0</v>
      </c>
      <c r="M11" s="72">
        <f>((C11/30)*66.67/100)*K11</f>
        <v>0</v>
      </c>
      <c r="N11" s="73">
        <f>+M11</f>
        <v>0</v>
      </c>
    </row>
    <row r="12" spans="1:18" x14ac:dyDescent="0.25">
      <c r="A12" s="125" t="s">
        <v>46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74">
        <f>SUBTOTAL(109,Tabla2[VALOR RECONOCIDO X INCAPACIDAD CMN])</f>
        <v>0</v>
      </c>
      <c r="M12" s="74">
        <f>SUBTOTAL(109,Tabla2[VALOR A RECONOCER X LA EPS])</f>
        <v>0</v>
      </c>
      <c r="N12" s="74">
        <f>SUBTOTAL(109,Tabla2[TOTAL INCAPACIDAD X COBRAR])</f>
        <v>0</v>
      </c>
    </row>
    <row r="14" spans="1:18" ht="45" x14ac:dyDescent="0.25">
      <c r="A14" s="54" t="s">
        <v>7</v>
      </c>
      <c r="B14" s="55" t="s">
        <v>8</v>
      </c>
      <c r="C14" s="58" t="s">
        <v>16</v>
      </c>
      <c r="D14" s="55" t="s">
        <v>0</v>
      </c>
      <c r="E14" s="55" t="s">
        <v>10</v>
      </c>
      <c r="F14" s="55" t="s">
        <v>1</v>
      </c>
      <c r="G14" s="55" t="s">
        <v>2</v>
      </c>
      <c r="H14" s="57" t="s">
        <v>11</v>
      </c>
      <c r="I14" s="57" t="s">
        <v>9</v>
      </c>
      <c r="J14" s="57" t="s">
        <v>13</v>
      </c>
      <c r="K14" s="57" t="s">
        <v>14</v>
      </c>
      <c r="L14" s="57" t="s">
        <v>17</v>
      </c>
      <c r="M14" s="57" t="s">
        <v>26</v>
      </c>
      <c r="N14" s="58" t="s">
        <v>18</v>
      </c>
    </row>
    <row r="15" spans="1:18" x14ac:dyDescent="0.25">
      <c r="A15" s="60">
        <v>36178268</v>
      </c>
      <c r="B15" s="61"/>
      <c r="C15" s="62"/>
      <c r="D15" s="68"/>
      <c r="E15" s="61"/>
      <c r="F15" s="63"/>
      <c r="G15" s="63"/>
      <c r="H15" s="61"/>
      <c r="I15" s="61"/>
      <c r="J15" s="61"/>
      <c r="K15" s="61"/>
      <c r="L15" s="1">
        <f>+(C15/30*J15)</f>
        <v>0</v>
      </c>
      <c r="M15" s="69">
        <f>((C15/30)*66.67/100)*K15</f>
        <v>0</v>
      </c>
      <c r="N15" s="70">
        <f>+M15</f>
        <v>0</v>
      </c>
    </row>
    <row r="16" spans="1:18" x14ac:dyDescent="0.25">
      <c r="A16" s="60">
        <v>1075252166</v>
      </c>
      <c r="B16" s="61"/>
      <c r="C16" s="62"/>
      <c r="D16" s="68"/>
      <c r="E16" s="61"/>
      <c r="F16" s="63"/>
      <c r="G16" s="63"/>
      <c r="H16" s="61"/>
      <c r="I16" s="61"/>
      <c r="J16" s="61"/>
      <c r="K16" s="61"/>
      <c r="L16" s="1">
        <f>+(C16/30*J16)</f>
        <v>0</v>
      </c>
      <c r="M16" s="1">
        <f t="shared" ref="M16:M20" si="3">((C16/30)*66.67/100)*K16</f>
        <v>0</v>
      </c>
      <c r="N16" s="71">
        <f>+M16</f>
        <v>0</v>
      </c>
    </row>
    <row r="17" spans="1:14" x14ac:dyDescent="0.25">
      <c r="A17" s="60">
        <v>26422948</v>
      </c>
      <c r="B17" s="61"/>
      <c r="C17" s="62"/>
      <c r="D17" s="68"/>
      <c r="E17" s="61"/>
      <c r="F17" s="63"/>
      <c r="G17" s="63"/>
      <c r="H17" s="61"/>
      <c r="I17" s="61"/>
      <c r="J17" s="61"/>
      <c r="K17" s="61"/>
      <c r="L17" s="1">
        <f>+(C17/30*J17)</f>
        <v>0</v>
      </c>
      <c r="M17" s="1">
        <f t="shared" si="3"/>
        <v>0</v>
      </c>
      <c r="N17" s="71">
        <f t="shared" ref="N17:N20" si="4">+M17</f>
        <v>0</v>
      </c>
    </row>
    <row r="18" spans="1:14" x14ac:dyDescent="0.25">
      <c r="A18" s="60">
        <v>36274207</v>
      </c>
      <c r="B18" s="61"/>
      <c r="C18" s="62"/>
      <c r="D18" s="68"/>
      <c r="E18" s="61"/>
      <c r="F18" s="63"/>
      <c r="G18" s="63"/>
      <c r="H18" s="61"/>
      <c r="I18" s="61"/>
      <c r="J18" s="61"/>
      <c r="K18" s="61"/>
      <c r="L18" s="1">
        <f>+(C18/30*J18)</f>
        <v>0</v>
      </c>
      <c r="M18" s="1">
        <f t="shared" si="3"/>
        <v>0</v>
      </c>
      <c r="N18" s="71">
        <f t="shared" si="4"/>
        <v>0</v>
      </c>
    </row>
    <row r="19" spans="1:14" x14ac:dyDescent="0.25">
      <c r="A19" s="60"/>
      <c r="B19" s="61"/>
      <c r="C19" s="62"/>
      <c r="D19" s="61"/>
      <c r="E19" s="61"/>
      <c r="F19" s="63"/>
      <c r="G19" s="63"/>
      <c r="H19" s="61"/>
      <c r="I19" s="61"/>
      <c r="J19" s="61"/>
      <c r="K19" s="61"/>
      <c r="L19" s="1">
        <f t="shared" ref="L19:L20" si="5">+(C19/30*J19)</f>
        <v>0</v>
      </c>
      <c r="M19" s="1">
        <f t="shared" si="3"/>
        <v>0</v>
      </c>
      <c r="N19" s="71">
        <f t="shared" si="4"/>
        <v>0</v>
      </c>
    </row>
    <row r="20" spans="1:14" x14ac:dyDescent="0.25">
      <c r="A20" s="60"/>
      <c r="B20" s="61"/>
      <c r="C20" s="62"/>
      <c r="D20" s="61"/>
      <c r="E20" s="61"/>
      <c r="F20" s="63"/>
      <c r="G20" s="63"/>
      <c r="H20" s="61"/>
      <c r="I20" s="61"/>
      <c r="J20" s="61"/>
      <c r="K20" s="61"/>
      <c r="L20" s="1">
        <f t="shared" si="5"/>
        <v>0</v>
      </c>
      <c r="M20" s="1">
        <f t="shared" si="3"/>
        <v>0</v>
      </c>
      <c r="N20" s="71">
        <f t="shared" si="4"/>
        <v>0</v>
      </c>
    </row>
    <row r="21" spans="1:14" x14ac:dyDescent="0.25">
      <c r="A21" s="60"/>
      <c r="B21" s="61"/>
      <c r="C21" s="62"/>
      <c r="D21" s="61"/>
      <c r="E21" s="61"/>
      <c r="F21" s="63"/>
      <c r="G21" s="63"/>
      <c r="H21" s="61"/>
      <c r="I21" s="61"/>
      <c r="J21" s="61"/>
      <c r="K21" s="61"/>
      <c r="L21" s="1">
        <f>+(C21/30*J21)</f>
        <v>0</v>
      </c>
      <c r="M21" s="1">
        <f>((C21/30)*66.67/100)*K21</f>
        <v>0</v>
      </c>
      <c r="N21" s="71">
        <f>+M21</f>
        <v>0</v>
      </c>
    </row>
    <row r="22" spans="1:14" x14ac:dyDescent="0.25">
      <c r="A22" s="60"/>
      <c r="B22" s="61"/>
      <c r="C22" s="62"/>
      <c r="D22" s="61"/>
      <c r="E22" s="61"/>
      <c r="F22" s="63"/>
      <c r="G22" s="63"/>
      <c r="H22" s="61"/>
      <c r="I22" s="61"/>
      <c r="J22" s="61"/>
      <c r="K22" s="61"/>
      <c r="L22" s="1">
        <f>+(C22/30*J22)</f>
        <v>0</v>
      </c>
      <c r="M22" s="1">
        <f>((C22/30)*66.67/100)*K22</f>
        <v>0</v>
      </c>
      <c r="N22" s="71">
        <f>+M22</f>
        <v>0</v>
      </c>
    </row>
    <row r="23" spans="1:14" x14ac:dyDescent="0.25">
      <c r="A23" s="64"/>
      <c r="B23" s="65"/>
      <c r="C23" s="66"/>
      <c r="D23" s="65"/>
      <c r="E23" s="65"/>
      <c r="F23" s="67"/>
      <c r="G23" s="67"/>
      <c r="H23" s="65"/>
      <c r="I23" s="65"/>
      <c r="J23" s="65"/>
      <c r="K23" s="65"/>
      <c r="L23" s="72">
        <f>+(C23/30*J23)</f>
        <v>0</v>
      </c>
      <c r="M23" s="72">
        <f>((C23/30)*66.67/100)*K23</f>
        <v>0</v>
      </c>
      <c r="N23" s="73">
        <f>+M23</f>
        <v>0</v>
      </c>
    </row>
    <row r="24" spans="1:14" x14ac:dyDescent="0.2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74">
        <f>SUBTOTAL(109,Tabla22[VALOR RECONOCIDO X INCAPACIDAD CMN])</f>
        <v>0</v>
      </c>
      <c r="M24" s="74">
        <f>SUBTOTAL(109,Tabla22[VALOR A RECONOCER X LA EPS])</f>
        <v>0</v>
      </c>
      <c r="N24" s="74">
        <f>SUBTOTAL(109,Tabla22[TOTAL INCAPACIDAD X COBRAR])</f>
        <v>0</v>
      </c>
    </row>
    <row r="26" spans="1:14" ht="45" x14ac:dyDescent="0.25">
      <c r="A26" s="54" t="s">
        <v>7</v>
      </c>
      <c r="B26" s="55" t="s">
        <v>8</v>
      </c>
      <c r="C26" s="58" t="s">
        <v>16</v>
      </c>
      <c r="D26" s="55" t="s">
        <v>0</v>
      </c>
      <c r="E26" s="55" t="s">
        <v>10</v>
      </c>
      <c r="F26" s="55" t="s">
        <v>1</v>
      </c>
      <c r="G26" s="55" t="s">
        <v>2</v>
      </c>
      <c r="H26" s="57" t="s">
        <v>11</v>
      </c>
      <c r="I26" s="57" t="s">
        <v>9</v>
      </c>
      <c r="J26" s="57" t="s">
        <v>13</v>
      </c>
      <c r="K26" s="57" t="s">
        <v>14</v>
      </c>
      <c r="L26" s="57" t="s">
        <v>17</v>
      </c>
      <c r="M26" s="57" t="s">
        <v>26</v>
      </c>
      <c r="N26" s="58" t="s">
        <v>18</v>
      </c>
    </row>
    <row r="27" spans="1:14" x14ac:dyDescent="0.25">
      <c r="A27" s="60">
        <v>36178268</v>
      </c>
      <c r="B27" s="61"/>
      <c r="C27" s="62"/>
      <c r="D27" s="68"/>
      <c r="E27" s="61"/>
      <c r="F27" s="63"/>
      <c r="G27" s="63"/>
      <c r="H27" s="61"/>
      <c r="I27" s="61"/>
      <c r="J27" s="61"/>
      <c r="K27" s="61"/>
      <c r="L27" s="1">
        <f>+(C27/30*J27)</f>
        <v>0</v>
      </c>
      <c r="M27" s="69">
        <f>((C27/30)*66.67/100)*K27</f>
        <v>0</v>
      </c>
      <c r="N27" s="70">
        <f>+M27</f>
        <v>0</v>
      </c>
    </row>
    <row r="28" spans="1:14" x14ac:dyDescent="0.25">
      <c r="A28" s="60">
        <v>1075252166</v>
      </c>
      <c r="B28" s="61"/>
      <c r="C28" s="62"/>
      <c r="D28" s="68"/>
      <c r="E28" s="61"/>
      <c r="F28" s="63"/>
      <c r="G28" s="63"/>
      <c r="H28" s="61"/>
      <c r="I28" s="61"/>
      <c r="J28" s="61"/>
      <c r="K28" s="61"/>
      <c r="L28" s="1">
        <f>+(C28/30*J28)</f>
        <v>0</v>
      </c>
      <c r="M28" s="1">
        <f t="shared" ref="M28:M32" si="6">((C28/30)*66.67/100)*K28</f>
        <v>0</v>
      </c>
      <c r="N28" s="71">
        <f>+M28</f>
        <v>0</v>
      </c>
    </row>
    <row r="29" spans="1:14" x14ac:dyDescent="0.25">
      <c r="A29" s="60">
        <v>26422948</v>
      </c>
      <c r="B29" s="61"/>
      <c r="C29" s="62"/>
      <c r="D29" s="68"/>
      <c r="E29" s="61"/>
      <c r="F29" s="63"/>
      <c r="G29" s="63"/>
      <c r="H29" s="61"/>
      <c r="I29" s="61"/>
      <c r="J29" s="61"/>
      <c r="K29" s="61"/>
      <c r="L29" s="1">
        <f>+(C29/30*J29)</f>
        <v>0</v>
      </c>
      <c r="M29" s="1">
        <f t="shared" si="6"/>
        <v>0</v>
      </c>
      <c r="N29" s="71">
        <f t="shared" ref="N29:N32" si="7">+M29</f>
        <v>0</v>
      </c>
    </row>
    <row r="30" spans="1:14" x14ac:dyDescent="0.25">
      <c r="A30" s="60">
        <v>36274207</v>
      </c>
      <c r="B30" s="61"/>
      <c r="C30" s="62"/>
      <c r="D30" s="68"/>
      <c r="E30" s="61"/>
      <c r="F30" s="63"/>
      <c r="G30" s="63"/>
      <c r="H30" s="61"/>
      <c r="I30" s="61"/>
      <c r="J30" s="61"/>
      <c r="K30" s="61"/>
      <c r="L30" s="1">
        <f>+(C30/30*J30)</f>
        <v>0</v>
      </c>
      <c r="M30" s="1">
        <f t="shared" si="6"/>
        <v>0</v>
      </c>
      <c r="N30" s="71">
        <f t="shared" si="7"/>
        <v>0</v>
      </c>
    </row>
    <row r="31" spans="1:14" x14ac:dyDescent="0.25">
      <c r="A31" s="60"/>
      <c r="B31" s="61"/>
      <c r="C31" s="62"/>
      <c r="D31" s="61"/>
      <c r="E31" s="61"/>
      <c r="F31" s="63"/>
      <c r="G31" s="63"/>
      <c r="H31" s="61"/>
      <c r="I31" s="61"/>
      <c r="J31" s="61"/>
      <c r="K31" s="61"/>
      <c r="L31" s="1">
        <f t="shared" ref="L31:L32" si="8">+(C31/30*J31)</f>
        <v>0</v>
      </c>
      <c r="M31" s="1">
        <f t="shared" si="6"/>
        <v>0</v>
      </c>
      <c r="N31" s="71">
        <f t="shared" si="7"/>
        <v>0</v>
      </c>
    </row>
    <row r="32" spans="1:14" x14ac:dyDescent="0.25">
      <c r="A32" s="60"/>
      <c r="B32" s="61"/>
      <c r="C32" s="62"/>
      <c r="D32" s="61"/>
      <c r="E32" s="61"/>
      <c r="F32" s="63"/>
      <c r="G32" s="63"/>
      <c r="H32" s="61"/>
      <c r="I32" s="61"/>
      <c r="J32" s="61"/>
      <c r="K32" s="61"/>
      <c r="L32" s="1">
        <f t="shared" si="8"/>
        <v>0</v>
      </c>
      <c r="M32" s="1">
        <f t="shared" si="6"/>
        <v>0</v>
      </c>
      <c r="N32" s="71">
        <f t="shared" si="7"/>
        <v>0</v>
      </c>
    </row>
    <row r="33" spans="1:14" x14ac:dyDescent="0.25">
      <c r="A33" s="60"/>
      <c r="B33" s="61"/>
      <c r="C33" s="62"/>
      <c r="D33" s="61"/>
      <c r="E33" s="61"/>
      <c r="F33" s="63"/>
      <c r="G33" s="63"/>
      <c r="H33" s="61"/>
      <c r="I33" s="61"/>
      <c r="J33" s="61"/>
      <c r="K33" s="61"/>
      <c r="L33" s="1">
        <f>+(C33/30*J33)</f>
        <v>0</v>
      </c>
      <c r="M33" s="1">
        <f>((C33/30)*66.67/100)*K33</f>
        <v>0</v>
      </c>
      <c r="N33" s="71">
        <f>+M33</f>
        <v>0</v>
      </c>
    </row>
    <row r="34" spans="1:14" x14ac:dyDescent="0.25">
      <c r="A34" s="60"/>
      <c r="B34" s="61"/>
      <c r="C34" s="62"/>
      <c r="D34" s="61"/>
      <c r="E34" s="61"/>
      <c r="F34" s="63"/>
      <c r="G34" s="63"/>
      <c r="H34" s="61"/>
      <c r="I34" s="61"/>
      <c r="J34" s="61"/>
      <c r="K34" s="61"/>
      <c r="L34" s="1">
        <f>+(C34/30*J34)</f>
        <v>0</v>
      </c>
      <c r="M34" s="1">
        <f>((C34/30)*66.67/100)*K34</f>
        <v>0</v>
      </c>
      <c r="N34" s="71">
        <f>+M34</f>
        <v>0</v>
      </c>
    </row>
    <row r="35" spans="1:14" x14ac:dyDescent="0.25">
      <c r="A35" s="64"/>
      <c r="B35" s="65"/>
      <c r="C35" s="66"/>
      <c r="D35" s="65"/>
      <c r="E35" s="65"/>
      <c r="F35" s="67"/>
      <c r="G35" s="67"/>
      <c r="H35" s="65"/>
      <c r="I35" s="65"/>
      <c r="J35" s="65"/>
      <c r="K35" s="65"/>
      <c r="L35" s="72">
        <f>+(C35/30*J35)</f>
        <v>0</v>
      </c>
      <c r="M35" s="72">
        <f>((C35/30)*66.67/100)*K35</f>
        <v>0</v>
      </c>
      <c r="N35" s="73">
        <f>+M35</f>
        <v>0</v>
      </c>
    </row>
    <row r="36" spans="1:14" x14ac:dyDescent="0.25">
      <c r="A36" s="125" t="s">
        <v>46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74">
        <f>SUBTOTAL(109,Tabla24[VALOR RECONOCIDO X INCAPACIDAD CMN])</f>
        <v>0</v>
      </c>
      <c r="M36" s="74">
        <f>SUBTOTAL(109,Tabla24[VALOR A RECONOCER X LA EPS])</f>
        <v>0</v>
      </c>
      <c r="N36" s="74">
        <f>SUBTOTAL(109,Tabla24[TOTAL INCAPACIDAD X COBRAR])</f>
        <v>0</v>
      </c>
    </row>
    <row r="38" spans="1:14" ht="45" x14ac:dyDescent="0.25">
      <c r="A38" s="54" t="s">
        <v>7</v>
      </c>
      <c r="B38" s="55" t="s">
        <v>8</v>
      </c>
      <c r="C38" s="58" t="s">
        <v>16</v>
      </c>
      <c r="D38" s="55" t="s">
        <v>0</v>
      </c>
      <c r="E38" s="55" t="s">
        <v>10</v>
      </c>
      <c r="F38" s="55" t="s">
        <v>1</v>
      </c>
      <c r="G38" s="55" t="s">
        <v>2</v>
      </c>
      <c r="H38" s="57" t="s">
        <v>11</v>
      </c>
      <c r="I38" s="57" t="s">
        <v>9</v>
      </c>
      <c r="J38" s="57" t="s">
        <v>13</v>
      </c>
      <c r="K38" s="57" t="s">
        <v>14</v>
      </c>
      <c r="L38" s="57" t="s">
        <v>17</v>
      </c>
      <c r="M38" s="57" t="s">
        <v>26</v>
      </c>
      <c r="N38" s="58" t="s">
        <v>18</v>
      </c>
    </row>
    <row r="39" spans="1:14" x14ac:dyDescent="0.25">
      <c r="A39" s="60">
        <v>36178268</v>
      </c>
      <c r="B39" s="61"/>
      <c r="C39" s="62"/>
      <c r="D39" s="28"/>
      <c r="E39" s="61"/>
      <c r="F39" s="63"/>
      <c r="G39" s="63"/>
      <c r="H39" s="61"/>
      <c r="I39" s="61"/>
      <c r="J39" s="61"/>
      <c r="K39" s="61"/>
      <c r="L39" s="1">
        <f>+(C39/30*J39)</f>
        <v>0</v>
      </c>
      <c r="M39" s="69">
        <f>((C39/30)*66.67/100)*K39</f>
        <v>0</v>
      </c>
      <c r="N39" s="70">
        <f>+M39</f>
        <v>0</v>
      </c>
    </row>
    <row r="40" spans="1:14" x14ac:dyDescent="0.25">
      <c r="A40" s="60">
        <v>1075252166</v>
      </c>
      <c r="B40" s="61"/>
      <c r="C40" s="62"/>
      <c r="D40" s="28"/>
      <c r="E40" s="61"/>
      <c r="F40" s="63"/>
      <c r="G40" s="63"/>
      <c r="H40" s="61"/>
      <c r="I40" s="61"/>
      <c r="J40" s="61"/>
      <c r="K40" s="61"/>
      <c r="L40" s="1">
        <f>+(C40/30*J40)</f>
        <v>0</v>
      </c>
      <c r="M40" s="1">
        <f t="shared" ref="M40:M44" si="9">((C40/30)*66.67/100)*K40</f>
        <v>0</v>
      </c>
      <c r="N40" s="71">
        <f>+M40</f>
        <v>0</v>
      </c>
    </row>
    <row r="41" spans="1:14" x14ac:dyDescent="0.25">
      <c r="A41" s="60">
        <v>26422948</v>
      </c>
      <c r="B41" s="61"/>
      <c r="C41" s="62"/>
      <c r="D41" s="28"/>
      <c r="E41" s="61"/>
      <c r="F41" s="63"/>
      <c r="G41" s="63"/>
      <c r="H41" s="61"/>
      <c r="I41" s="61"/>
      <c r="J41" s="61"/>
      <c r="K41" s="61"/>
      <c r="L41" s="1">
        <f>+(C41/30*J41)</f>
        <v>0</v>
      </c>
      <c r="M41" s="1">
        <f t="shared" si="9"/>
        <v>0</v>
      </c>
      <c r="N41" s="71">
        <f t="shared" ref="N41:N44" si="10">+M41</f>
        <v>0</v>
      </c>
    </row>
    <row r="42" spans="1:14" x14ac:dyDescent="0.25">
      <c r="A42" s="60">
        <v>36274207</v>
      </c>
      <c r="B42" s="61"/>
      <c r="C42" s="62"/>
      <c r="D42" s="28"/>
      <c r="E42" s="61"/>
      <c r="F42" s="63"/>
      <c r="G42" s="63"/>
      <c r="H42" s="61"/>
      <c r="I42" s="61"/>
      <c r="J42" s="61"/>
      <c r="K42" s="61"/>
      <c r="L42" s="1">
        <f>+(C42/30*J42)</f>
        <v>0</v>
      </c>
      <c r="M42" s="1">
        <f t="shared" si="9"/>
        <v>0</v>
      </c>
      <c r="N42" s="71">
        <f t="shared" si="10"/>
        <v>0</v>
      </c>
    </row>
    <row r="43" spans="1:14" x14ac:dyDescent="0.25">
      <c r="A43" s="60"/>
      <c r="B43" s="61"/>
      <c r="C43" s="62"/>
      <c r="D43" s="61"/>
      <c r="E43" s="61"/>
      <c r="F43" s="63"/>
      <c r="G43" s="63"/>
      <c r="H43" s="61"/>
      <c r="I43" s="61"/>
      <c r="J43" s="61"/>
      <c r="K43" s="61"/>
      <c r="L43" s="1">
        <f t="shared" ref="L43:L44" si="11">+(C43/30*J43)</f>
        <v>0</v>
      </c>
      <c r="M43" s="1">
        <f t="shared" si="9"/>
        <v>0</v>
      </c>
      <c r="N43" s="71">
        <f t="shared" si="10"/>
        <v>0</v>
      </c>
    </row>
    <row r="44" spans="1:14" x14ac:dyDescent="0.25">
      <c r="A44" s="60"/>
      <c r="B44" s="61"/>
      <c r="C44" s="62"/>
      <c r="D44" s="61"/>
      <c r="E44" s="61"/>
      <c r="F44" s="63"/>
      <c r="G44" s="63"/>
      <c r="H44" s="61"/>
      <c r="I44" s="61"/>
      <c r="J44" s="61"/>
      <c r="K44" s="61"/>
      <c r="L44" s="1">
        <f t="shared" si="11"/>
        <v>0</v>
      </c>
      <c r="M44" s="1">
        <f t="shared" si="9"/>
        <v>0</v>
      </c>
      <c r="N44" s="71">
        <f t="shared" si="10"/>
        <v>0</v>
      </c>
    </row>
    <row r="45" spans="1:14" x14ac:dyDescent="0.25">
      <c r="A45" s="60"/>
      <c r="B45" s="61"/>
      <c r="C45" s="62"/>
      <c r="D45" s="61"/>
      <c r="E45" s="61"/>
      <c r="F45" s="63"/>
      <c r="G45" s="63"/>
      <c r="H45" s="61"/>
      <c r="I45" s="61"/>
      <c r="J45" s="61"/>
      <c r="K45" s="61"/>
      <c r="L45" s="1">
        <f>+(C45/30*J45)</f>
        <v>0</v>
      </c>
      <c r="M45" s="1">
        <f>((C45/30)*66.67/100)*K45</f>
        <v>0</v>
      </c>
      <c r="N45" s="71">
        <f>+M45</f>
        <v>0</v>
      </c>
    </row>
    <row r="46" spans="1:14" x14ac:dyDescent="0.25">
      <c r="A46" s="60"/>
      <c r="B46" s="61"/>
      <c r="C46" s="62"/>
      <c r="D46" s="61"/>
      <c r="E46" s="61"/>
      <c r="F46" s="63"/>
      <c r="G46" s="63"/>
      <c r="H46" s="61"/>
      <c r="I46" s="61"/>
      <c r="J46" s="61"/>
      <c r="K46" s="61"/>
      <c r="L46" s="1">
        <f>+(C46/30*J46)</f>
        <v>0</v>
      </c>
      <c r="M46" s="1">
        <f>((C46/30)*66.67/100)*K46</f>
        <v>0</v>
      </c>
      <c r="N46" s="71">
        <f>+M46</f>
        <v>0</v>
      </c>
    </row>
    <row r="47" spans="1:14" x14ac:dyDescent="0.25">
      <c r="A47" s="64"/>
      <c r="B47" s="65"/>
      <c r="C47" s="66"/>
      <c r="D47" s="65"/>
      <c r="E47" s="65"/>
      <c r="F47" s="67"/>
      <c r="G47" s="67"/>
      <c r="H47" s="65"/>
      <c r="I47" s="65"/>
      <c r="J47" s="65"/>
      <c r="K47" s="65"/>
      <c r="L47" s="72">
        <f>+(C47/30*J47)</f>
        <v>0</v>
      </c>
      <c r="M47" s="72">
        <f>((C47/30)*66.67/100)*K47</f>
        <v>0</v>
      </c>
      <c r="N47" s="73">
        <f>+M47</f>
        <v>0</v>
      </c>
    </row>
    <row r="48" spans="1:14" x14ac:dyDescent="0.25">
      <c r="A48" s="125" t="s">
        <v>46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74">
        <f>SUBTOTAL(109,Tabla25[VALOR RECONOCIDO X INCAPACIDAD CMN])</f>
        <v>0</v>
      </c>
      <c r="M48" s="74">
        <f>SUBTOTAL(109,Tabla25[VALOR A RECONOCER X LA EPS])</f>
        <v>0</v>
      </c>
      <c r="N48" s="74">
        <f>SUBTOTAL(109,Tabla25[TOTAL INCAPACIDAD X COBRAR])</f>
        <v>0</v>
      </c>
    </row>
  </sheetData>
  <sheetProtection sheet="1" objects="1" scenarios="1" selectLockedCells="1"/>
  <mergeCells count="7">
    <mergeCell ref="A24:K24"/>
    <mergeCell ref="A36:K36"/>
    <mergeCell ref="A48:K48"/>
    <mergeCell ref="A1:C1"/>
    <mergeCell ref="D1:I1"/>
    <mergeCell ref="J1:N1"/>
    <mergeCell ref="A12:K12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&amp;L&amp;G&amp;CFORMATO DE SEGUIMIWNTO Y CONTROL DE LAS INCAPACIDADES</oddHeader>
    <oddFooter>&amp;RTH-F-46/V1/22 -12-2023</oddFooter>
  </headerFooter>
  <legacyDrawingHF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 ANTERIOR</vt:lpstr>
      <vt:lpstr>CONCILIACION</vt:lpstr>
      <vt:lpstr>EPS</vt:lpstr>
      <vt:lpstr>EMPLEADOS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2024-05-29T13:39:57Z</cp:lastPrinted>
  <dcterms:created xsi:type="dcterms:W3CDTF">2024-02-21T15:06:08Z</dcterms:created>
  <dcterms:modified xsi:type="dcterms:W3CDTF">2024-05-29T13:44:16Z</dcterms:modified>
</cp:coreProperties>
</file>