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Documents\CARLOS CASTILLO\"/>
    </mc:Choice>
  </mc:AlternateContent>
  <xr:revisionPtr revIDLastSave="0" documentId="13_ncr:1_{414E9CD7-6E80-4634-A018-DF53D2711BCC}" xr6:coauthVersionLast="47" xr6:coauthVersionMax="47" xr10:uidLastSave="{00000000-0000-0000-0000-000000000000}"/>
  <bookViews>
    <workbookView xWindow="-120" yWindow="-120" windowWidth="29040" windowHeight="15720" tabRatio="924" firstSheet="5" activeTab="5" xr2:uid="{00000000-000D-0000-FFFF-FFFF00000000}"/>
  </bookViews>
  <sheets>
    <sheet name="COMPORTAMENTAL combinado" sheetId="15" state="hidden" r:id="rId1"/>
    <sheet name="BANCO COMPORTAMENTAL" sheetId="14" state="hidden" r:id="rId2"/>
    <sheet name="Hoja1 ultimo" sheetId="16" state="hidden" r:id="rId3"/>
    <sheet name="LISTADO DE EMPLEOS DECRETO 785" sheetId="9" state="hidden" r:id="rId4"/>
    <sheet name="COMPROMISOS LABORALES " sheetId="27" state="hidden" r:id="rId5"/>
    <sheet name="1. CONCERTACIÓN DE OBJETIVOS" sheetId="22" r:id="rId6"/>
    <sheet name="2. EVAL.ADTIVOS Y APOYO " sheetId="1" r:id="rId7"/>
    <sheet name="3.REPORTE EVALUACIÓN" sheetId="3" r:id="rId8"/>
    <sheet name="4A.EVAL.PARCIAL EVENTUAL(1 SEM)" sheetId="26" r:id="rId9"/>
    <sheet name="4B.EVAL.PARCIAL EVENTUAL(2 SEM)" sheetId="2" r:id="rId10"/>
    <sheet name="5.PLAN DE MEJORAMIENTO" sheetId="11" r:id="rId11"/>
    <sheet name="NIVELES JERÁRQUICOS" sheetId="7" state="hidden" r:id="rId12"/>
    <sheet name="DEPENDENCIAS CONTRALORÍA CALI" sheetId="8" state="hidden" r:id="rId13"/>
    <sheet name="BANCO COMPROMISOS L.N. AUDITORÍ" sheetId="6" state="hidden" r:id="rId14"/>
    <sheet name="RANGOS CALIFICACIÓN LABORALES" sheetId="13" state="hidden" r:id="rId15"/>
    <sheet name="RANGOS CALIFICACIÓN COMPORTAMEN" sheetId="12" state="hidden" r:id="rId16"/>
  </sheets>
  <externalReferences>
    <externalReference r:id="rId17"/>
  </externalReferences>
  <definedNames>
    <definedName name="_xlnm._FilterDatabase" localSheetId="13" hidden="1">'BANCO COMPROMISOS L.N. AUDITORÍ'!$B$4:$K$188</definedName>
    <definedName name="_Toc99617310" localSheetId="0">'COMPORTAMENTAL combinado'!$A$251</definedName>
    <definedName name="_Toc99617310" localSheetId="2">'Hoja1 ultimo'!#REF!</definedName>
    <definedName name="AF1_APO">'BANCO COMPROMISOS L.N. AUDITORÍ'!$I$77:$I$79</definedName>
    <definedName name="AF1_APR">'BANCO COMPROMISOS L.N. AUDITORÍ'!$I$76</definedName>
    <definedName name="AF1_CFM">'BANCO COMPROMISOS L.N. AUDITORÍ'!$I$75</definedName>
    <definedName name="AF1_E">'BANCO COMPROMISOS L.N. AUDITORÍ'!$I$72:$I$74</definedName>
    <definedName name="AF1_I">'BANCO COMPROMISOS L.N. AUDITORÍ'!$I$70:$I$71</definedName>
    <definedName name="AF1_P">'BANCO COMPROMISOS L.N. AUDITORÍ'!$I$67:$I$69</definedName>
    <definedName name="AF1_PE">'BANCO COMPROMISOS L.N. AUDITORÍ'!$I$66</definedName>
    <definedName name="AF1_S">'BANCO COMPROMISOS L.N. AUDITORÍ'!$I$65</definedName>
    <definedName name="AF2_APO">'BANCO COMPROMISOS L.N. AUDITORÍ'!$I$62:$I$64</definedName>
    <definedName name="AF2_APR">'BANCO COMPROMISOS L.N. AUDITORÍ'!$I$61</definedName>
    <definedName name="AF2_CFM">'BANCO COMPROMISOS L.N. AUDITORÍ'!$I$60</definedName>
    <definedName name="AF2_E">'BANCO COMPROMISOS L.N. AUDITORÍ'!$I$57:$I$59</definedName>
    <definedName name="AF2_I">'BANCO COMPROMISOS L.N. AUDITORÍ'!$I$55:$I$56</definedName>
    <definedName name="AF2_P">'BANCO COMPROMISOS L.N. AUDITORÍ'!$I$52:$I$54</definedName>
    <definedName name="AF2_PE">'BANCO COMPROMISOS L.N. AUDITORÍ'!$I$51</definedName>
    <definedName name="AF2_S">'BANCO COMPROMISOS L.N. AUDITORÍ'!$I$50</definedName>
    <definedName name="AF3_APR">'BANCO COMPROMISOS L.N. AUDITORÍ'!$I$46</definedName>
    <definedName name="AF3_CFM">'BANCO COMPROMISOS L.N. AUDITORÍ'!$I$45</definedName>
    <definedName name="AF3_E">'BANCO COMPROMISOS L.N. AUDITORÍ'!$I$42:$I$44</definedName>
    <definedName name="AF3_I">'BANCO COMPROMISOS L.N. AUDITORÍ'!$I$40:$I$41</definedName>
    <definedName name="AF3_P">'BANCO COMPROMISOS L.N. AUDITORÍ'!$I$37:$I$39</definedName>
    <definedName name="AF3_PE">'BANCO COMPROMISOS L.N. AUDITORÍ'!$I$36</definedName>
    <definedName name="AF3_S">'BANCO COMPROMISOS L.N. AUDITORÍ'!$I$35</definedName>
    <definedName name="ASESOR">'Hoja1 ultimo'!$C$17:$C$27</definedName>
    <definedName name="ASISTENCIAL">'Hoja1 ultimo'!$C$55:$C$63</definedName>
    <definedName name="AUDITOR_FISCAL_DE_CONTRALORÍA_1">'BANCO COMPROMISOS L.N. AUDITORÍ'!$M$66:$M$73</definedName>
    <definedName name="AUDITOR_FISCAL_DE_CONTRALORÍA_2">'BANCO COMPROMISOS L.N. AUDITORÍ'!$M$50:$M$57</definedName>
    <definedName name="AUDITOR_FISCAL_DE_CONTRALORÍA_3">'BANCO COMPROMISOS L.N. AUDITORÍ'!$M$35:$M$42</definedName>
    <definedName name="CA_APO">'BANCO COMPROMISOS L.N. AUDITORÍ'!$I$24</definedName>
    <definedName name="CA_APR">'BANCO COMPROMISOS L.N. AUDITORÍ'!$I$23</definedName>
    <definedName name="CA_E">'BANCO COMPROMISOS L.N. AUDITORÍ'!$I$21:$I$22</definedName>
    <definedName name="CA_I">'BANCO COMPROMISOS L.N. AUDITORÍ'!$I$19:$I$20</definedName>
    <definedName name="CA_P">'BANCO COMPROMISOS L.N. AUDITORÍ'!$I$16:$I$18</definedName>
    <definedName name="CA_PE">'BANCO COMPROMISOS L.N. AUDITORÍ'!$I$15</definedName>
    <definedName name="CONTRALOR_AUXILIAR">'BANCO COMPROMISOS L.N. AUDITORÍ'!$M$15:$M$20</definedName>
    <definedName name="DAFTO_APO">'BANCO COMPROMISOS L.N. AUDITORÍ'!$I$14</definedName>
    <definedName name="DAFTO_APR">'BANCO COMPROMISOS L.N. AUDITORÍ'!$I$13</definedName>
    <definedName name="DAFTO_E">'BANCO COMPROMISOS L.N. AUDITORÍ'!$I$11:$I$12</definedName>
    <definedName name="DAFTO_I">'BANCO COMPROMISOS L.N. AUDITORÍ'!$I$9:$I$10</definedName>
    <definedName name="DAFTO_P">'BANCO COMPROMISOS L.N. AUDITORÍ'!$I$6:$I$8</definedName>
    <definedName name="DAFTO_PE">'BANCO COMPROMISOS L.N. AUDITORÍ'!$I$5</definedName>
    <definedName name="DAFTORF_P">'BANCO COMPROMISOS L.N. AUDITORÍ'!$I$26:$I$28</definedName>
    <definedName name="DAFTORF_PE">'BANCO COMPROMISOS L.N. AUDITORÍ'!$I$25</definedName>
    <definedName name="DARTOF_E">'BANCO COMPROMISOS L.N. AUDITORÍ'!$I$31:$I$32</definedName>
    <definedName name="DARTOF_I">'BANCO COMPROMISOS L.N. AUDITORÍ'!$I$29:$I$30</definedName>
    <definedName name="DARTORF_APO">'BANCO COMPROMISOS L.N. AUDITORÍ'!$I$34</definedName>
    <definedName name="DARTORF_APR">'BANCO COMPROMISOS L.N. AUDITORÍ'!$I$33</definedName>
    <definedName name="DIRECTIVO">'Hoja1 ultimo'!$C$2:$C$16</definedName>
    <definedName name="Director_Administrativo_o_Financiero_o_Técnico_u_Operativo">'BANCO COMPROMISOS L.N. AUDITORÍ'!$M$5:$M$10</definedName>
    <definedName name="NIVEL_PROFESIONAL_CON_PERSONAL_A_CARGO">'Hoja1 ultimo'!$C$38:$C$45</definedName>
    <definedName name="PE_APO">'BANCO COMPROMISOS L.N. AUDITORÍ'!$I$104</definedName>
    <definedName name="PE_CFM">'BANCO COMPROMISOS L.N. AUDITORÍ'!$I$109</definedName>
    <definedName name="PE_E">'BANCO COMPROMISOS L.N. AUDITORÍ'!$I$99:$I$101</definedName>
    <definedName name="PE_I">'BANCO COMPROMISOS L.N. AUDITORÍ'!$I$102:$I$103</definedName>
    <definedName name="PE_O">'BANCO COMPROMISOS L.N. AUDITORÍ'!$I$106:$I$108</definedName>
    <definedName name="PE_P">'BANCO COMPROMISOS L.N. AUDITORÍ'!$I$96:$I$98</definedName>
    <definedName name="PE_PE">'BANCO COMPROMISOS L.N. AUDITORÍ'!$I$95</definedName>
    <definedName name="PE_S">'BANCO COMPROMISOS L.N. AUDITORÍ'!$I$105</definedName>
    <definedName name="PERF_APRF">'BANCO COMPROMISOS L.N. AUDITORÍ'!$I$158</definedName>
    <definedName name="PERF_FRF">'BANCO COMPROMISOS L.N. AUDITORÍ'!$I$171</definedName>
    <definedName name="PERF_H">'BANCO COMPROMISOS L.N. AUDITORÍ'!$I$155</definedName>
    <definedName name="PERF_IP">'BANCO COMPROMISOS L.N. AUDITORÍ'!$I$156:$I$157</definedName>
    <definedName name="PERF_IRF">'BANCO COMPROMISOS L.N. AUDITORÍ'!$I$164:$I$166</definedName>
    <definedName name="PERF_N">'BANCO COMPROMISOS L.N. AUDITORÍ'!$I$167:$I$168</definedName>
    <definedName name="PERF_PRF">'BANCO COMPROMISOS L.N. AUDITORÍ'!$I$159:$I$163</definedName>
    <definedName name="PERF_PVRF">'BANCO COMPROMISOS L.N. AUDITORÍ'!$I$170</definedName>
    <definedName name="PERF_R">'BANCO COMPROMISOS L.N. AUDITORÍ'!$I$169</definedName>
    <definedName name="PROFESIONAL">'Hoja1 ultimo'!$C$28:$C$37</definedName>
    <definedName name="PROFESIONAL_ESPECIALIZADO">'BANCO COMPROMISOS L.N. AUDITORÍ'!$M$95:$M$102</definedName>
    <definedName name="PROFESIONAL_ESPECIALIZADO_RF">'BANCO COMPROMISOS L.N. AUDITORÍ'!$M$155:$M$163</definedName>
    <definedName name="PROFESIONAL_UNIVERSITARIO">'BANCO COMPROMISOS L.N. AUDITORÍ'!$M$110:$M$117</definedName>
    <definedName name="PROFESIONAL_UNIVERSITARIO_RF">'BANCO COMPROMISOS L.N. AUDITORÍ'!$M$172:$M$180</definedName>
    <definedName name="PU_APO">'BANCO COMPROMISOS L.N. AUDITORÍ'!$I$119</definedName>
    <definedName name="PU_CFM">'BANCO COMPROMISOS L.N. AUDITORÍ'!$I$122</definedName>
    <definedName name="PU_E">'BANCO COMPROMISOS L.N. AUDITORÍ'!$I$114:$I$116</definedName>
    <definedName name="PU_I">'BANCO COMPROMISOS L.N. AUDITORÍ'!$I$117:$I$118</definedName>
    <definedName name="PU_O">'BANCO COMPROMISOS L.N. AUDITORÍ'!$I$121</definedName>
    <definedName name="PU_P">'BANCO COMPROMISOS L.N. AUDITORÍ'!$I$111:$I$113</definedName>
    <definedName name="PU_PE">'BANCO COMPROMISOS L.N. AUDITORÍ'!$I$110</definedName>
    <definedName name="PU_S">'BANCO COMPROMISOS L.N. AUDITORÍ'!$I$120</definedName>
    <definedName name="PURF_APRF">'BANCO COMPROMISOS L.N. AUDITORÍ'!$I$175</definedName>
    <definedName name="PURF_FRF">'BANCO COMPROMISOS L.N. AUDITORÍ'!$I$188</definedName>
    <definedName name="PURF_H">'BANCO COMPROMISOS L.N. AUDITORÍ'!$I$172</definedName>
    <definedName name="PURF_IP">'BANCO COMPROMISOS L.N. AUDITORÍ'!$I$173:$I$174</definedName>
    <definedName name="PURF_IRF">'BANCO COMPROMISOS L.N. AUDITORÍ'!$I$181:$I$183</definedName>
    <definedName name="PURF_N">'BANCO COMPROMISOS L.N. AUDITORÍ'!$I$184:$I$185</definedName>
    <definedName name="PURF_PRF">'BANCO COMPROMISOS L.N. AUDITORÍ'!$I$176:$I$180</definedName>
    <definedName name="PURF_PVRF">'BANCO COMPROMISOS L.N. AUDITORÍ'!$I$187</definedName>
    <definedName name="PURF_R">'BANCO COMPROMISOS L.N. AUDITORÍ'!$I$186</definedName>
    <definedName name="SUB_APO">'BANCO COMPROMISOS L.N. AUDITORÍ'!$I$92:$I$94</definedName>
    <definedName name="SUB_APR">'BANCO COMPROMISOS L.N. AUDITORÍ'!$I$91</definedName>
    <definedName name="SUB_CFM">'BANCO COMPROMISOS L.N. AUDITORÍ'!$I$90</definedName>
    <definedName name="SUB_E">'BANCO COMPROMISOS L.N. AUDITORÍ'!$I$87:$I$89</definedName>
    <definedName name="SUB_I">'BANCO COMPROMISOS L.N. AUDITORÍ'!$I$85:$I$86</definedName>
    <definedName name="SUB_P">'BANCO COMPROMISOS L.N. AUDITORÍ'!$I$82:$I$84</definedName>
    <definedName name="SUB_PE">'BANCO COMPROMISOS L.N. AUDITORÍ'!$I$81</definedName>
    <definedName name="SUB_S">'BANCO COMPROMISOS L.N. AUDITORÍ'!$I$80</definedName>
    <definedName name="SUBDIRECTOR">'BANCO COMPROMISOS L.N. AUDITORÍ'!$M$80:$M$87</definedName>
    <definedName name="TÉCNICO">'Hoja1 ultimo'!$C$46:$C$54</definedName>
    <definedName name="Técnico_Operativo">'BANCO COMPROMISOS L.N. AUDITORÍ'!$M$123:$M$130</definedName>
    <definedName name="TÉCNICO_OPERATIVO_7">'BANCO COMPROMISOS L.N. AUDITORÍ'!$M$139:$M$146</definedName>
    <definedName name="TO_APO">'BANCO COMPROMISOS L.N. AUDITORÍ'!$I$132</definedName>
    <definedName name="TO_CFM">'BANCO COMPROMISOS L.N. AUDITORÍ'!$I$137:$I$138</definedName>
    <definedName name="TO_E">'BANCO COMPROMISOS L.N. AUDITORÍ'!$I$127:$I$129</definedName>
    <definedName name="TO_I">'BANCO COMPROMISOS L.N. AUDITORÍ'!$I$130:$I$131</definedName>
    <definedName name="TO_O">'BANCO COMPROMISOS L.N. AUDITORÍ'!$I$134:$I$136</definedName>
    <definedName name="TO_P">'BANCO COMPROMISOS L.N. AUDITORÍ'!$I$124:$I$126</definedName>
    <definedName name="TO_PE">'BANCO COMPROMISOS L.N. AUDITORÍ'!$I$123</definedName>
    <definedName name="TO_S">'BANCO COMPROMISOS L.N. AUDITORÍ'!$I$133</definedName>
    <definedName name="TO7_APO">'BANCO COMPROMISOS L.N. AUDITORÍ'!$I$148</definedName>
    <definedName name="TO7_CFM">'BANCO COMPROMISOS L.N. AUDITORÍ'!$I$153:$I$154</definedName>
    <definedName name="TO7_E">'BANCO COMPROMISOS L.N. AUDITORÍ'!$I$143:$I$145</definedName>
    <definedName name="TO7_I">'BANCO COMPROMISOS L.N. AUDITORÍ'!$I$146:$I$147</definedName>
    <definedName name="TO7_O">'BANCO COMPROMISOS L.N. AUDITORÍ'!$I$150:$I$152</definedName>
    <definedName name="TO7_P">'BANCO COMPROMISOS L.N. AUDITORÍ'!$I$140:$I$142</definedName>
    <definedName name="TO7_PE">'BANCO COMPROMISOS L.N. AUDITORÍ'!$I$139</definedName>
    <definedName name="TO7_S">'BANCO COMPROMISOS L.N. AUDITORÍ'!$I$149</definedName>
  </definedNames>
  <calcPr calcId="181029"/>
</workbook>
</file>

<file path=xl/calcChain.xml><?xml version="1.0" encoding="utf-8"?>
<calcChain xmlns="http://schemas.openxmlformats.org/spreadsheetml/2006/main">
  <c r="E14" i="9" l="1"/>
  <c r="H36" i="26"/>
  <c r="A29" i="1" l="1"/>
  <c r="H36" i="2"/>
  <c r="H37" i="26"/>
  <c r="H38" i="26"/>
  <c r="H39" i="26"/>
  <c r="H40" i="26"/>
  <c r="B34" i="1"/>
  <c r="B36" i="26" s="1"/>
  <c r="B35" i="1"/>
  <c r="B37" i="26" s="1"/>
  <c r="B36" i="1"/>
  <c r="B38" i="26" s="1"/>
  <c r="B37" i="1"/>
  <c r="B39" i="26" s="1"/>
  <c r="B38" i="1"/>
  <c r="B40" i="2" s="1"/>
  <c r="B36" i="2" l="1"/>
  <c r="B39" i="2"/>
  <c r="B38" i="2"/>
  <c r="B37" i="2"/>
  <c r="H37" i="2"/>
  <c r="H38" i="2"/>
  <c r="P40" i="22"/>
  <c r="N40" i="22"/>
  <c r="R35" i="22"/>
  <c r="E6" i="9"/>
  <c r="J46" i="26"/>
  <c r="L46" i="26"/>
  <c r="J47" i="26"/>
  <c r="L47" i="26"/>
  <c r="J48" i="26"/>
  <c r="L48" i="26"/>
  <c r="J49" i="26"/>
  <c r="L49" i="26"/>
  <c r="J50" i="26"/>
  <c r="L50" i="26"/>
  <c r="N46" i="26" l="1"/>
  <c r="N47" i="26"/>
  <c r="N48" i="26"/>
  <c r="N49" i="26"/>
  <c r="N50" i="26"/>
  <c r="J51" i="26"/>
  <c r="Q15" i="22" l="1"/>
  <c r="O22" i="22"/>
  <c r="O27" i="22"/>
  <c r="R36" i="22"/>
  <c r="R37" i="22"/>
  <c r="R38" i="22"/>
  <c r="R39" i="22"/>
  <c r="L34" i="1"/>
  <c r="L35" i="1"/>
  <c r="L36" i="1"/>
  <c r="L38" i="1"/>
  <c r="K38" i="1"/>
  <c r="K34" i="1"/>
  <c r="K35" i="1"/>
  <c r="K36" i="1"/>
  <c r="L37" i="1"/>
  <c r="K37" i="1"/>
  <c r="T47" i="2"/>
  <c r="U49" i="1" s="1"/>
  <c r="R49" i="1" s="1"/>
  <c r="T48" i="2"/>
  <c r="U50" i="1" s="1"/>
  <c r="R50" i="1" s="1"/>
  <c r="T49" i="2"/>
  <c r="U51" i="1" s="1"/>
  <c r="R51" i="1" s="1"/>
  <c r="T50" i="2"/>
  <c r="U52" i="1" s="1"/>
  <c r="R52" i="1" s="1"/>
  <c r="T46" i="2"/>
  <c r="U48" i="1" s="1"/>
  <c r="T47" i="26"/>
  <c r="T49" i="1" s="1"/>
  <c r="O49" i="1" s="1"/>
  <c r="T48" i="26"/>
  <c r="T50" i="1" s="1"/>
  <c r="O50" i="1" s="1"/>
  <c r="T49" i="26"/>
  <c r="T51" i="1" s="1"/>
  <c r="O51" i="1" s="1"/>
  <c r="T50" i="26"/>
  <c r="T52" i="1" s="1"/>
  <c r="O52" i="1" s="1"/>
  <c r="T46" i="26"/>
  <c r="T48" i="1" s="1"/>
  <c r="L39" i="1" l="1"/>
  <c r="K39" i="1"/>
  <c r="O53" i="1"/>
  <c r="R48" i="1"/>
  <c r="R53" i="1"/>
  <c r="R40" i="22"/>
  <c r="O48" i="1"/>
  <c r="N54" i="1" l="1"/>
  <c r="Q54" i="1" s="1"/>
  <c r="L51" i="2"/>
  <c r="N51" i="2"/>
  <c r="P51" i="2"/>
  <c r="R51" i="2"/>
  <c r="J51" i="2"/>
  <c r="L51" i="26"/>
  <c r="N51" i="26"/>
  <c r="P51" i="26"/>
  <c r="R51" i="26"/>
  <c r="T51" i="2" l="1"/>
  <c r="T51" i="26"/>
  <c r="S15" i="1"/>
  <c r="R8" i="1" l="1"/>
  <c r="O8" i="1"/>
  <c r="K8" i="1"/>
  <c r="I8" i="1"/>
  <c r="R27" i="1" l="1"/>
  <c r="Q27" i="1"/>
  <c r="G27" i="1"/>
  <c r="A27" i="1"/>
  <c r="Q25" i="1"/>
  <c r="L25" i="1"/>
  <c r="I25" i="1"/>
  <c r="F25" i="1"/>
  <c r="C25" i="1"/>
  <c r="A25" i="1"/>
  <c r="R22" i="1"/>
  <c r="Q22" i="1"/>
  <c r="G22" i="1"/>
  <c r="A22" i="1"/>
  <c r="A17" i="1"/>
  <c r="A15" i="1"/>
  <c r="A28" i="26" l="1"/>
  <c r="A28" i="2" s="1"/>
  <c r="A60" i="16"/>
  <c r="A43" i="16"/>
  <c r="R50" i="2" l="1"/>
  <c r="P50" i="2"/>
  <c r="N50" i="2"/>
  <c r="L50" i="2"/>
  <c r="J50" i="2"/>
  <c r="R49" i="2"/>
  <c r="P49" i="2"/>
  <c r="N49" i="2"/>
  <c r="L49" i="2"/>
  <c r="J49" i="2"/>
  <c r="R48" i="2"/>
  <c r="P48" i="2"/>
  <c r="N48" i="2"/>
  <c r="L48" i="2"/>
  <c r="J48" i="2"/>
  <c r="R47" i="2"/>
  <c r="P47" i="2"/>
  <c r="N47" i="2"/>
  <c r="L47" i="2"/>
  <c r="J47" i="2"/>
  <c r="R46" i="2"/>
  <c r="P46" i="2"/>
  <c r="N46" i="2"/>
  <c r="L46" i="2"/>
  <c r="J46" i="2"/>
  <c r="R50" i="26"/>
  <c r="P50" i="26"/>
  <c r="R49" i="26"/>
  <c r="P49" i="26"/>
  <c r="R48" i="26"/>
  <c r="P48" i="26"/>
  <c r="R47" i="26"/>
  <c r="P47" i="26"/>
  <c r="R46" i="26"/>
  <c r="P46" i="26"/>
  <c r="N52" i="26" l="1"/>
  <c r="N52" i="2"/>
  <c r="A52" i="1"/>
  <c r="H40" i="2"/>
  <c r="H39" i="2"/>
  <c r="F42" i="2"/>
  <c r="L41" i="2" s="1"/>
  <c r="F42" i="26"/>
  <c r="L41" i="26" s="1"/>
  <c r="T38" i="2" l="1"/>
  <c r="R36" i="1" s="1"/>
  <c r="N41" i="2"/>
  <c r="P41" i="2"/>
  <c r="T36" i="2"/>
  <c r="R34" i="1" s="1"/>
  <c r="T39" i="2"/>
  <c r="R37" i="1" s="1"/>
  <c r="A50" i="26"/>
  <c r="A50" i="2" s="1"/>
  <c r="R41" i="2"/>
  <c r="T40" i="2"/>
  <c r="R38" i="1" s="1"/>
  <c r="T37" i="2"/>
  <c r="R35" i="1" s="1"/>
  <c r="J41" i="2"/>
  <c r="T37" i="26"/>
  <c r="O35" i="1" s="1"/>
  <c r="T40" i="26"/>
  <c r="O38" i="1" s="1"/>
  <c r="T38" i="26"/>
  <c r="O36" i="1" s="1"/>
  <c r="T36" i="26"/>
  <c r="O34" i="1" s="1"/>
  <c r="N41" i="26"/>
  <c r="T39" i="26"/>
  <c r="O37" i="1" s="1"/>
  <c r="P41" i="26"/>
  <c r="R41" i="26"/>
  <c r="J41" i="26"/>
  <c r="E29" i="9"/>
  <c r="E21" i="9"/>
  <c r="E12" i="9"/>
  <c r="E10" i="9"/>
  <c r="E7" i="9"/>
  <c r="E4" i="9"/>
  <c r="E5" i="9"/>
  <c r="E8" i="9"/>
  <c r="E9" i="9"/>
  <c r="E11" i="9"/>
  <c r="E13" i="9"/>
  <c r="E15" i="9"/>
  <c r="E16" i="9"/>
  <c r="E17" i="9"/>
  <c r="E18" i="9"/>
  <c r="E19" i="9"/>
  <c r="E20" i="9"/>
  <c r="E22" i="9"/>
  <c r="E23" i="9"/>
  <c r="E24" i="9"/>
  <c r="E25" i="9"/>
  <c r="E26" i="9"/>
  <c r="E27" i="9"/>
  <c r="E28" i="9"/>
  <c r="E30" i="9"/>
  <c r="E31" i="9"/>
  <c r="E32" i="9"/>
  <c r="T41" i="26" l="1"/>
  <c r="T41" i="2"/>
  <c r="F34" i="1"/>
  <c r="F36" i="26" l="1"/>
  <c r="F36" i="2" s="1"/>
  <c r="J94" i="6" l="1"/>
  <c r="D94" i="6"/>
  <c r="C94" i="6"/>
  <c r="J93" i="6"/>
  <c r="D93" i="6"/>
  <c r="C93" i="6"/>
  <c r="J92" i="6"/>
  <c r="D92" i="6"/>
  <c r="C92" i="6"/>
  <c r="J91" i="6"/>
  <c r="D91" i="6"/>
  <c r="C91" i="6"/>
  <c r="J90" i="6"/>
  <c r="D90" i="6"/>
  <c r="C90" i="6"/>
  <c r="J89" i="6"/>
  <c r="D89" i="6"/>
  <c r="C89" i="6"/>
  <c r="J88" i="6"/>
  <c r="D88" i="6"/>
  <c r="C88" i="6"/>
  <c r="J87" i="6"/>
  <c r="D87" i="6"/>
  <c r="C87" i="6"/>
  <c r="J86" i="6"/>
  <c r="D86" i="6"/>
  <c r="C86" i="6"/>
  <c r="J85" i="6"/>
  <c r="D85" i="6"/>
  <c r="C85" i="6"/>
  <c r="J84" i="6"/>
  <c r="D84" i="6"/>
  <c r="C84" i="6"/>
  <c r="J83" i="6"/>
  <c r="D83" i="6"/>
  <c r="C83" i="6"/>
  <c r="J82" i="6"/>
  <c r="D82" i="6"/>
  <c r="C82" i="6"/>
  <c r="J81" i="6"/>
  <c r="D81" i="6"/>
  <c r="C81" i="6"/>
  <c r="J80" i="6"/>
  <c r="D80" i="6"/>
  <c r="C80" i="6"/>
  <c r="J49" i="6"/>
  <c r="D49" i="6"/>
  <c r="C49" i="6"/>
  <c r="J48" i="6"/>
  <c r="D48" i="6"/>
  <c r="C48" i="6"/>
  <c r="J47" i="6"/>
  <c r="D47" i="6"/>
  <c r="C47" i="6"/>
  <c r="J46" i="6"/>
  <c r="D46" i="6"/>
  <c r="C46" i="6"/>
  <c r="J45" i="6"/>
  <c r="D45" i="6"/>
  <c r="C45" i="6"/>
  <c r="J44" i="6"/>
  <c r="D44" i="6"/>
  <c r="C44" i="6"/>
  <c r="J43" i="6"/>
  <c r="D43" i="6"/>
  <c r="C43" i="6"/>
  <c r="J42" i="6"/>
  <c r="D42" i="6"/>
  <c r="C42" i="6"/>
  <c r="J41" i="6"/>
  <c r="D41" i="6"/>
  <c r="C41" i="6"/>
  <c r="J40" i="6"/>
  <c r="D40" i="6"/>
  <c r="C40" i="6"/>
  <c r="J39" i="6"/>
  <c r="D39" i="6"/>
  <c r="C39" i="6"/>
  <c r="J38" i="6"/>
  <c r="D38" i="6"/>
  <c r="C38" i="6"/>
  <c r="J37" i="6"/>
  <c r="D37" i="6"/>
  <c r="C37" i="6"/>
  <c r="J36" i="6"/>
  <c r="D36" i="6"/>
  <c r="C36" i="6"/>
  <c r="J35" i="6"/>
  <c r="D35" i="6"/>
  <c r="C35" i="6"/>
  <c r="J24" i="6" l="1"/>
  <c r="D24" i="6"/>
  <c r="C24" i="6"/>
  <c r="J23" i="6"/>
  <c r="D23" i="6"/>
  <c r="C23" i="6"/>
  <c r="J22" i="6"/>
  <c r="D22" i="6"/>
  <c r="C22" i="6"/>
  <c r="J21" i="6"/>
  <c r="D21" i="6"/>
  <c r="C21" i="6"/>
  <c r="J20" i="6"/>
  <c r="D20" i="6"/>
  <c r="C20" i="6"/>
  <c r="J19" i="6"/>
  <c r="D19" i="6"/>
  <c r="C19" i="6"/>
  <c r="J18" i="6"/>
  <c r="D18" i="6"/>
  <c r="C18" i="6"/>
  <c r="J17" i="6"/>
  <c r="D17" i="6"/>
  <c r="C17" i="6"/>
  <c r="J16" i="6"/>
  <c r="D16" i="6"/>
  <c r="C16" i="6"/>
  <c r="J15" i="6"/>
  <c r="D15" i="6"/>
  <c r="C15" i="6"/>
  <c r="S10" i="1" l="1"/>
  <c r="R10" i="1"/>
  <c r="Q10" i="1"/>
  <c r="L10" i="1"/>
  <c r="K10" i="1"/>
  <c r="J10" i="1"/>
  <c r="G10" i="1"/>
  <c r="F10" i="1"/>
  <c r="E10" i="1"/>
  <c r="A19" i="26" l="1"/>
  <c r="I15" i="26"/>
  <c r="P39" i="1" l="1"/>
  <c r="G21" i="3" l="1"/>
  <c r="A48" i="1"/>
  <c r="A46" i="26" s="1"/>
  <c r="A46" i="2" s="1"/>
  <c r="A49" i="1"/>
  <c r="A47" i="26" s="1"/>
  <c r="A47" i="2" s="1"/>
  <c r="A50" i="1"/>
  <c r="A48" i="26" s="1"/>
  <c r="A48" i="2" s="1"/>
  <c r="A51" i="1"/>
  <c r="A49" i="26" s="1"/>
  <c r="A49" i="2" s="1"/>
  <c r="K31" i="3"/>
  <c r="E31" i="3"/>
  <c r="A35" i="1"/>
  <c r="A36" i="1"/>
  <c r="A37" i="1"/>
  <c r="A38" i="1"/>
  <c r="A34" i="1"/>
  <c r="G21" i="26" l="1"/>
  <c r="N21" i="3"/>
  <c r="A40" i="26"/>
  <c r="A40" i="2"/>
  <c r="A38" i="26"/>
  <c r="A38" i="2"/>
  <c r="A39" i="26"/>
  <c r="A39" i="2"/>
  <c r="A37" i="2"/>
  <c r="A37" i="26"/>
  <c r="A36" i="26"/>
  <c r="A36" i="2"/>
  <c r="B40" i="26"/>
  <c r="C5" i="6"/>
  <c r="P26" i="3"/>
  <c r="Q26" i="26" s="1"/>
  <c r="P24" i="3"/>
  <c r="Q24" i="26" s="1"/>
  <c r="A26" i="3"/>
  <c r="A26" i="26" s="1"/>
  <c r="L24" i="3"/>
  <c r="M24" i="26" s="1"/>
  <c r="I24" i="3"/>
  <c r="I24" i="26" s="1"/>
  <c r="F24" i="3"/>
  <c r="F24" i="26" s="1"/>
  <c r="A24" i="3"/>
  <c r="A24" i="26" s="1"/>
  <c r="S14" i="3"/>
  <c r="H16" i="26" s="1"/>
  <c r="A14" i="3"/>
  <c r="A14" i="26" s="1"/>
  <c r="K15" i="1"/>
  <c r="K14" i="3" s="1"/>
  <c r="R26" i="3"/>
  <c r="S26" i="26" s="1"/>
  <c r="G26" i="3"/>
  <c r="C24" i="3"/>
  <c r="R21" i="3"/>
  <c r="S21" i="26" s="1"/>
  <c r="P21" i="3"/>
  <c r="Q21" i="26" s="1"/>
  <c r="A21" i="3"/>
  <c r="A21" i="26" s="1"/>
  <c r="Q20" i="1"/>
  <c r="P19" i="3" s="1"/>
  <c r="Q19" i="26" s="1"/>
  <c r="L20" i="1"/>
  <c r="L19" i="3" s="1"/>
  <c r="M19" i="26" s="1"/>
  <c r="I20" i="1"/>
  <c r="I19" i="3" s="1"/>
  <c r="I19" i="26" s="1"/>
  <c r="F20" i="1"/>
  <c r="F19" i="3" s="1"/>
  <c r="F19" i="26" s="1"/>
  <c r="C20" i="1"/>
  <c r="C19" i="3" s="1"/>
  <c r="A20" i="1"/>
  <c r="A19" i="3" s="1"/>
  <c r="J16" i="1"/>
  <c r="J15" i="3" s="1"/>
  <c r="K15" i="26" s="1"/>
  <c r="A16" i="3"/>
  <c r="A16" i="26" s="1"/>
  <c r="Q13" i="1"/>
  <c r="Q12" i="3" s="1"/>
  <c r="Q12" i="26" s="1"/>
  <c r="L13" i="1"/>
  <c r="L12" i="3" s="1"/>
  <c r="M12" i="26" s="1"/>
  <c r="I13" i="1"/>
  <c r="I12" i="3" s="1"/>
  <c r="I12" i="26" s="1"/>
  <c r="C13" i="1"/>
  <c r="C12" i="3" s="1"/>
  <c r="C12" i="26" s="1"/>
  <c r="F13" i="1"/>
  <c r="F12" i="3" s="1"/>
  <c r="F12" i="26" s="1"/>
  <c r="A13" i="1"/>
  <c r="A12" i="3" s="1"/>
  <c r="A12" i="26" s="1"/>
  <c r="G26" i="26" l="1"/>
  <c r="N26" i="3"/>
  <c r="I14" i="26"/>
  <c r="F16" i="26" s="1"/>
  <c r="P14" i="3"/>
  <c r="C19" i="26"/>
  <c r="C24" i="26"/>
  <c r="J34" i="6" l="1"/>
  <c r="D34" i="6"/>
  <c r="C34" i="6"/>
  <c r="J33" i="6"/>
  <c r="D33" i="6"/>
  <c r="C33" i="6"/>
  <c r="J32" i="6"/>
  <c r="D32" i="6"/>
  <c r="C32" i="6"/>
  <c r="J31" i="6"/>
  <c r="D31" i="6"/>
  <c r="C31" i="6"/>
  <c r="J30" i="6"/>
  <c r="D30" i="6"/>
  <c r="C30" i="6"/>
  <c r="J29" i="6"/>
  <c r="D29" i="6"/>
  <c r="C29" i="6"/>
  <c r="J28" i="6"/>
  <c r="D28" i="6"/>
  <c r="C28" i="6"/>
  <c r="J27" i="6"/>
  <c r="D27" i="6"/>
  <c r="C27" i="6"/>
  <c r="J26" i="6"/>
  <c r="D26" i="6"/>
  <c r="C26" i="6"/>
  <c r="J25" i="6"/>
  <c r="D25" i="6"/>
  <c r="C25" i="6"/>
  <c r="K33" i="3" l="1"/>
  <c r="E33" i="3"/>
  <c r="O27" i="1" l="1"/>
  <c r="O22" i="1"/>
  <c r="Q15" i="1"/>
  <c r="Q11" i="11"/>
  <c r="L11" i="11"/>
  <c r="I11" i="11"/>
  <c r="F11" i="11"/>
  <c r="A19" i="2"/>
  <c r="A18" i="11" s="1"/>
  <c r="A24" i="2" l="1"/>
  <c r="A23" i="11" s="1"/>
  <c r="S26" i="2"/>
  <c r="R25" i="11" s="1"/>
  <c r="Q21" i="2"/>
  <c r="P20" i="11" s="1"/>
  <c r="Q26" i="2"/>
  <c r="P25" i="11" s="1"/>
  <c r="Q24" i="2"/>
  <c r="P23" i="11" s="1"/>
  <c r="M24" i="2"/>
  <c r="I19" i="2"/>
  <c r="I18" i="11" s="1"/>
  <c r="A26" i="2"/>
  <c r="A25" i="11" s="1"/>
  <c r="I24" i="2"/>
  <c r="I23" i="11" s="1"/>
  <c r="F24" i="2"/>
  <c r="F23" i="11" s="1"/>
  <c r="C24" i="2"/>
  <c r="C23" i="11" s="1"/>
  <c r="S21" i="2"/>
  <c r="R20" i="11" s="1"/>
  <c r="A21" i="2"/>
  <c r="A20" i="11" s="1"/>
  <c r="A14" i="2"/>
  <c r="A13" i="11" s="1"/>
  <c r="Q19" i="2"/>
  <c r="P18" i="11" s="1"/>
  <c r="M19" i="2"/>
  <c r="F19" i="2"/>
  <c r="F18" i="11" s="1"/>
  <c r="A16" i="2"/>
  <c r="A15" i="11" s="1"/>
  <c r="K15" i="2"/>
  <c r="J14" i="11" s="1"/>
  <c r="Q12" i="2"/>
  <c r="M12" i="2"/>
  <c r="I12" i="2"/>
  <c r="F12" i="2"/>
  <c r="A12" i="2"/>
  <c r="A11" i="11" s="1"/>
  <c r="C12" i="2"/>
  <c r="C11" i="11" s="1"/>
  <c r="G26" i="2" l="1"/>
  <c r="G25" i="11" s="1"/>
  <c r="G21" i="2"/>
  <c r="G20" i="11" s="1"/>
  <c r="L18" i="11"/>
  <c r="L23" i="11"/>
  <c r="I14" i="2"/>
  <c r="F16" i="2" s="1"/>
  <c r="H16" i="2"/>
  <c r="S13" i="11" s="1"/>
  <c r="C19" i="2"/>
  <c r="C18" i="11" s="1"/>
  <c r="O26" i="26" l="1"/>
  <c r="O26" i="2"/>
  <c r="N25" i="11" s="1"/>
  <c r="O21" i="2"/>
  <c r="N20" i="11" s="1"/>
  <c r="O21" i="26"/>
  <c r="K13" i="11"/>
  <c r="Q13" i="11"/>
  <c r="L40" i="1" l="1"/>
  <c r="J173" i="6" l="1"/>
  <c r="J174" i="6"/>
  <c r="J175" i="6"/>
  <c r="J176" i="6"/>
  <c r="J177" i="6"/>
  <c r="J178" i="6"/>
  <c r="J179" i="6"/>
  <c r="J180" i="6"/>
  <c r="J181" i="6"/>
  <c r="J182" i="6"/>
  <c r="J183" i="6"/>
  <c r="J184" i="6"/>
  <c r="J185" i="6"/>
  <c r="J186" i="6"/>
  <c r="J187" i="6"/>
  <c r="J188" i="6"/>
  <c r="J172" i="6"/>
  <c r="D173" i="6"/>
  <c r="D174" i="6"/>
  <c r="D175" i="6"/>
  <c r="D176" i="6"/>
  <c r="D177" i="6"/>
  <c r="D178" i="6"/>
  <c r="D179" i="6"/>
  <c r="D180" i="6"/>
  <c r="D181" i="6"/>
  <c r="D182" i="6"/>
  <c r="D183" i="6"/>
  <c r="D184" i="6"/>
  <c r="D185" i="6"/>
  <c r="D186" i="6"/>
  <c r="D187" i="6"/>
  <c r="D188" i="6"/>
  <c r="D172" i="6"/>
  <c r="C173" i="6"/>
  <c r="C174" i="6"/>
  <c r="C175" i="6"/>
  <c r="C176" i="6"/>
  <c r="C177" i="6"/>
  <c r="C178" i="6"/>
  <c r="C179" i="6"/>
  <c r="C180" i="6"/>
  <c r="C181" i="6"/>
  <c r="C182" i="6"/>
  <c r="C183" i="6"/>
  <c r="C184" i="6"/>
  <c r="C185" i="6"/>
  <c r="C186" i="6"/>
  <c r="C187" i="6"/>
  <c r="C188" i="6"/>
  <c r="C172" i="6"/>
  <c r="E32" i="3" l="1"/>
  <c r="S39" i="1"/>
  <c r="P42" i="1" s="1"/>
  <c r="K32" i="3" l="1"/>
  <c r="S42" i="1"/>
  <c r="N56" i="1" s="1"/>
  <c r="Q56" i="1" s="1"/>
  <c r="D165" i="6"/>
  <c r="D163" i="6"/>
  <c r="J156" i="6"/>
  <c r="J157" i="6"/>
  <c r="J158" i="6"/>
  <c r="J159" i="6"/>
  <c r="J160" i="6"/>
  <c r="J161" i="6"/>
  <c r="J162" i="6"/>
  <c r="J163" i="6"/>
  <c r="J164" i="6"/>
  <c r="J165" i="6"/>
  <c r="J166" i="6"/>
  <c r="J167" i="6"/>
  <c r="J168" i="6"/>
  <c r="J169" i="6"/>
  <c r="J170" i="6"/>
  <c r="J171" i="6"/>
  <c r="D156" i="6"/>
  <c r="D157" i="6"/>
  <c r="D158" i="6"/>
  <c r="D159" i="6"/>
  <c r="D160" i="6"/>
  <c r="D161" i="6"/>
  <c r="D162" i="6"/>
  <c r="D164" i="6"/>
  <c r="D166" i="6"/>
  <c r="D167" i="6"/>
  <c r="D168" i="6"/>
  <c r="D169" i="6"/>
  <c r="D170" i="6"/>
  <c r="D171" i="6"/>
  <c r="C156" i="6"/>
  <c r="C157" i="6"/>
  <c r="C158" i="6"/>
  <c r="C159" i="6"/>
  <c r="C160" i="6"/>
  <c r="C161" i="6"/>
  <c r="C162" i="6"/>
  <c r="C163" i="6"/>
  <c r="C164" i="6"/>
  <c r="C165" i="6"/>
  <c r="C166" i="6"/>
  <c r="C167" i="6"/>
  <c r="C168" i="6"/>
  <c r="C169" i="6"/>
  <c r="C170" i="6"/>
  <c r="C171" i="6"/>
  <c r="J155" i="6"/>
  <c r="D155" i="6"/>
  <c r="C155" i="6"/>
  <c r="C139" i="6"/>
  <c r="C140" i="6"/>
  <c r="C141" i="6"/>
  <c r="C142" i="6"/>
  <c r="C143" i="6"/>
  <c r="C144" i="6"/>
  <c r="C145" i="6"/>
  <c r="C146" i="6"/>
  <c r="C147" i="6"/>
  <c r="C148" i="6"/>
  <c r="C149" i="6"/>
  <c r="C150" i="6"/>
  <c r="C151" i="6"/>
  <c r="C152" i="6"/>
  <c r="C153" i="6"/>
  <c r="C154" i="6"/>
  <c r="D139" i="6"/>
  <c r="D140" i="6"/>
  <c r="D141" i="6"/>
  <c r="D142" i="6"/>
  <c r="D143" i="6"/>
  <c r="D144" i="6"/>
  <c r="D145" i="6"/>
  <c r="D146" i="6"/>
  <c r="D147" i="6"/>
  <c r="D148" i="6"/>
  <c r="D149" i="6"/>
  <c r="D150" i="6"/>
  <c r="D151" i="6"/>
  <c r="D152" i="6"/>
  <c r="D153" i="6"/>
  <c r="D154" i="6"/>
  <c r="J154" i="6"/>
  <c r="J153" i="6"/>
  <c r="J152" i="6"/>
  <c r="J151" i="6"/>
  <c r="J150" i="6"/>
  <c r="J149" i="6"/>
  <c r="J148" i="6"/>
  <c r="J147" i="6"/>
  <c r="J146" i="6"/>
  <c r="J145" i="6"/>
  <c r="J144" i="6"/>
  <c r="J143" i="6"/>
  <c r="J142" i="6"/>
  <c r="J141" i="6"/>
  <c r="J140" i="6"/>
  <c r="J139" i="6"/>
  <c r="J124" i="6"/>
  <c r="J125" i="6"/>
  <c r="J126" i="6"/>
  <c r="J127" i="6"/>
  <c r="J128" i="6"/>
  <c r="J129" i="6"/>
  <c r="J130" i="6"/>
  <c r="J131" i="6"/>
  <c r="J132" i="6"/>
  <c r="J133" i="6"/>
  <c r="J134" i="6"/>
  <c r="J135" i="6"/>
  <c r="J136" i="6"/>
  <c r="J137" i="6"/>
  <c r="J138" i="6"/>
  <c r="D124" i="6"/>
  <c r="D125" i="6"/>
  <c r="D126" i="6"/>
  <c r="D127" i="6"/>
  <c r="D128" i="6"/>
  <c r="D129" i="6"/>
  <c r="D130" i="6"/>
  <c r="D131" i="6"/>
  <c r="D132" i="6"/>
  <c r="D133" i="6"/>
  <c r="D134" i="6"/>
  <c r="D135" i="6"/>
  <c r="D136" i="6"/>
  <c r="D137" i="6"/>
  <c r="D138" i="6"/>
  <c r="D123" i="6"/>
  <c r="C124" i="6"/>
  <c r="C125" i="6"/>
  <c r="C126" i="6"/>
  <c r="C127" i="6"/>
  <c r="C128" i="6"/>
  <c r="C129" i="6"/>
  <c r="C130" i="6"/>
  <c r="C131" i="6"/>
  <c r="C132" i="6"/>
  <c r="C133" i="6"/>
  <c r="C134" i="6"/>
  <c r="C135" i="6"/>
  <c r="C136" i="6"/>
  <c r="C137" i="6"/>
  <c r="C138" i="6"/>
  <c r="C123" i="6"/>
  <c r="J123" i="6"/>
  <c r="J111" i="6"/>
  <c r="J112" i="6"/>
  <c r="J113" i="6"/>
  <c r="J114" i="6"/>
  <c r="J115" i="6"/>
  <c r="J116" i="6"/>
  <c r="J117" i="6"/>
  <c r="J118" i="6"/>
  <c r="J119" i="6"/>
  <c r="J120" i="6"/>
  <c r="J121" i="6"/>
  <c r="J122" i="6"/>
  <c r="J110" i="6"/>
  <c r="D111" i="6"/>
  <c r="D112" i="6"/>
  <c r="D113" i="6"/>
  <c r="D114" i="6"/>
  <c r="D115" i="6"/>
  <c r="D116" i="6"/>
  <c r="D117" i="6"/>
  <c r="D118" i="6"/>
  <c r="D119" i="6"/>
  <c r="D120" i="6"/>
  <c r="D121" i="6"/>
  <c r="D122" i="6"/>
  <c r="D110" i="6"/>
  <c r="C110" i="6"/>
  <c r="C111" i="6"/>
  <c r="C112" i="6"/>
  <c r="C113" i="6"/>
  <c r="C114" i="6"/>
  <c r="C115" i="6"/>
  <c r="C116" i="6"/>
  <c r="C117" i="6"/>
  <c r="C118" i="6"/>
  <c r="C119" i="6"/>
  <c r="C120" i="6"/>
  <c r="C121" i="6"/>
  <c r="C122" i="6"/>
  <c r="J96" i="6"/>
  <c r="J97" i="6"/>
  <c r="J98" i="6"/>
  <c r="J99" i="6"/>
  <c r="J100" i="6"/>
  <c r="J101" i="6"/>
  <c r="J102" i="6"/>
  <c r="J103" i="6"/>
  <c r="J104" i="6"/>
  <c r="J105" i="6"/>
  <c r="J106" i="6"/>
  <c r="J107" i="6"/>
  <c r="J108" i="6"/>
  <c r="J109" i="6"/>
  <c r="J95" i="6"/>
  <c r="D96" i="6"/>
  <c r="D97" i="6"/>
  <c r="D98" i="6"/>
  <c r="D99" i="6"/>
  <c r="D100" i="6"/>
  <c r="D101" i="6"/>
  <c r="D102" i="6"/>
  <c r="D103" i="6"/>
  <c r="D104" i="6"/>
  <c r="D105" i="6"/>
  <c r="D106" i="6"/>
  <c r="D107" i="6"/>
  <c r="D108" i="6"/>
  <c r="D109" i="6"/>
  <c r="D95" i="6"/>
  <c r="C96" i="6"/>
  <c r="C97" i="6"/>
  <c r="C98" i="6"/>
  <c r="C99" i="6"/>
  <c r="C100" i="6"/>
  <c r="C101" i="6"/>
  <c r="C102" i="6"/>
  <c r="C103" i="6"/>
  <c r="C104" i="6"/>
  <c r="C105" i="6"/>
  <c r="C106" i="6"/>
  <c r="C107" i="6"/>
  <c r="C108" i="6"/>
  <c r="C109" i="6"/>
  <c r="C95" i="6"/>
  <c r="J78" i="6"/>
  <c r="J66" i="6"/>
  <c r="J67" i="6"/>
  <c r="J68" i="6"/>
  <c r="J69" i="6"/>
  <c r="J70" i="6"/>
  <c r="J71" i="6"/>
  <c r="J72" i="6"/>
  <c r="J73" i="6"/>
  <c r="J74" i="6"/>
  <c r="J75" i="6"/>
  <c r="J76" i="6"/>
  <c r="J77" i="6"/>
  <c r="J79" i="6"/>
  <c r="J65" i="6"/>
  <c r="J51" i="6"/>
  <c r="J52" i="6"/>
  <c r="J53" i="6"/>
  <c r="J54" i="6"/>
  <c r="J55" i="6"/>
  <c r="J56" i="6"/>
  <c r="J57" i="6"/>
  <c r="J58" i="6"/>
  <c r="J59" i="6"/>
  <c r="J60" i="6"/>
  <c r="J61" i="6"/>
  <c r="J62" i="6"/>
  <c r="J63" i="6"/>
  <c r="J64" i="6"/>
  <c r="J50" i="6"/>
  <c r="J7" i="6"/>
  <c r="J8" i="6"/>
  <c r="J9" i="6"/>
  <c r="J10" i="6"/>
  <c r="J11" i="6"/>
  <c r="J12" i="6"/>
  <c r="J13" i="6"/>
  <c r="J14" i="6"/>
  <c r="J6" i="6"/>
  <c r="J5" i="6"/>
  <c r="C6" i="6"/>
  <c r="C7" i="6"/>
  <c r="C8" i="6"/>
  <c r="C9" i="6"/>
  <c r="C10" i="6"/>
  <c r="C11" i="6"/>
  <c r="C12" i="6"/>
  <c r="C13" i="6"/>
  <c r="C14"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D6" i="6"/>
  <c r="D7" i="6"/>
  <c r="D8" i="6"/>
  <c r="D9" i="6"/>
  <c r="D10" i="6"/>
  <c r="D11" i="6"/>
  <c r="D12" i="6"/>
  <c r="D13"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5" i="6"/>
  <c r="A30" i="16"/>
  <c r="A33" i="16"/>
  <c r="A31" i="16"/>
  <c r="A52" i="16"/>
  <c r="A57" i="16"/>
  <c r="A28" i="16"/>
  <c r="A27" i="16"/>
  <c r="A2" i="16"/>
  <c r="A47" i="16"/>
  <c r="A55" i="16"/>
  <c r="A56" i="16"/>
  <c r="A58" i="16"/>
  <c r="A59" i="16"/>
  <c r="A61" i="16"/>
  <c r="A62" i="16"/>
  <c r="A63" i="16"/>
  <c r="A48" i="16"/>
  <c r="A49" i="16"/>
  <c r="A50" i="16"/>
  <c r="A51" i="16"/>
  <c r="A53" i="16"/>
  <c r="A54" i="16"/>
  <c r="A46" i="16"/>
  <c r="A40" i="16"/>
  <c r="A38" i="16"/>
  <c r="A39" i="16"/>
  <c r="A41" i="16"/>
  <c r="A42" i="16"/>
  <c r="A44" i="16"/>
  <c r="A45" i="16"/>
  <c r="A29" i="16"/>
  <c r="A32" i="16"/>
  <c r="A34" i="16"/>
  <c r="A35" i="16"/>
  <c r="A36" i="16"/>
  <c r="A37" i="16"/>
  <c r="A22" i="16"/>
  <c r="A21" i="16"/>
  <c r="A20" i="16"/>
  <c r="A23" i="16"/>
  <c r="A24" i="16"/>
  <c r="A25" i="16"/>
  <c r="A26" i="16"/>
  <c r="A19" i="16"/>
  <c r="A18" i="16"/>
  <c r="A17" i="16"/>
  <c r="A16" i="16"/>
  <c r="A3" i="16"/>
  <c r="A4" i="16"/>
  <c r="A5" i="16"/>
  <c r="A6" i="16"/>
  <c r="A7" i="16"/>
  <c r="A8" i="16"/>
  <c r="A9" i="16"/>
  <c r="A10" i="16"/>
  <c r="A11" i="16"/>
  <c r="A12" i="16"/>
  <c r="A13" i="16"/>
  <c r="A14" i="16"/>
  <c r="A15" i="16"/>
  <c r="D44" i="22" l="1"/>
  <c r="D46" i="22"/>
  <c r="J45" i="22"/>
  <c r="J44" i="22"/>
  <c r="J46" i="22"/>
  <c r="J43" i="22"/>
  <c r="D43" i="22"/>
  <c r="D45" i="22"/>
  <c r="D47" i="22"/>
  <c r="J47" i="22"/>
  <c r="R31" i="3"/>
  <c r="H52" i="1"/>
  <c r="F50" i="26" s="1"/>
  <c r="F50" i="2" s="1"/>
  <c r="D52" i="1"/>
  <c r="C50" i="26" s="1"/>
  <c r="C50" i="2" s="1"/>
  <c r="F35" i="1"/>
  <c r="F36" i="1"/>
  <c r="F37" i="1"/>
  <c r="F38" i="1"/>
  <c r="D48" i="1"/>
  <c r="C46" i="26" s="1"/>
  <c r="C46" i="2" s="1"/>
  <c r="H50" i="1"/>
  <c r="F48" i="26" s="1"/>
  <c r="F48" i="2" s="1"/>
  <c r="D50" i="1"/>
  <c r="C48" i="26" s="1"/>
  <c r="C48" i="2" s="1"/>
  <c r="D49" i="1"/>
  <c r="C47" i="26" s="1"/>
  <c r="C47" i="2" s="1"/>
  <c r="H51" i="1"/>
  <c r="F49" i="26" s="1"/>
  <c r="F49" i="2" s="1"/>
  <c r="D51" i="1"/>
  <c r="C49" i="26" s="1"/>
  <c r="C49" i="2" s="1"/>
  <c r="H48" i="1"/>
  <c r="F46" i="26" s="1"/>
  <c r="F46" i="2" s="1"/>
  <c r="H49" i="1"/>
  <c r="F47" i="26" s="1"/>
  <c r="F47" i="2" s="1"/>
  <c r="P31" i="3" l="1"/>
  <c r="F40" i="26"/>
  <c r="F40" i="2" s="1"/>
  <c r="F39" i="26"/>
  <c r="F39" i="2" s="1"/>
  <c r="F38" i="26"/>
  <c r="F38" i="2" s="1"/>
  <c r="F37" i="26"/>
  <c r="F37" i="2" s="1"/>
  <c r="M47" i="3"/>
  <c r="C47" i="3"/>
  <c r="I15" i="2"/>
  <c r="I16" i="1" l="1"/>
</calcChain>
</file>

<file path=xl/sharedStrings.xml><?xml version="1.0" encoding="utf-8"?>
<sst xmlns="http://schemas.openxmlformats.org/spreadsheetml/2006/main" count="2989" uniqueCount="904">
  <si>
    <t xml:space="preserve">Fecha de emisión: </t>
  </si>
  <si>
    <t xml:space="preserve">Versión: </t>
  </si>
  <si>
    <t>PERÍODO DE EVALUACIÓN</t>
  </si>
  <si>
    <t>DÍA</t>
  </si>
  <si>
    <t>MES</t>
  </si>
  <si>
    <t>AÑO</t>
  </si>
  <si>
    <t>al</t>
  </si>
  <si>
    <t>FECHA CONCERTACIÓN O AJUSTE DE COMPROMISOS</t>
  </si>
  <si>
    <t>I. IDENTIFICACIÓN DEL EVALUADO</t>
  </si>
  <si>
    <t>Tipo de Documento</t>
  </si>
  <si>
    <t>Número de identificación</t>
  </si>
  <si>
    <t>Primer apellido</t>
  </si>
  <si>
    <t>Segundo apellido</t>
  </si>
  <si>
    <t>Primer nombre</t>
  </si>
  <si>
    <t>Otros nombres</t>
  </si>
  <si>
    <t>Dependencia o área a la que pertenece el evaluado</t>
  </si>
  <si>
    <t>Denominación del empleo</t>
  </si>
  <si>
    <t>Nivel jerárquico</t>
  </si>
  <si>
    <t>Código</t>
  </si>
  <si>
    <t>Grado</t>
  </si>
  <si>
    <t>II. IDENTIFICACIÓN EVALUADOR. (Jefe inmediato)</t>
  </si>
  <si>
    <t>Tipo de documento</t>
  </si>
  <si>
    <t xml:space="preserve"> Área o Dependencia a la que pertenece el evaluador</t>
  </si>
  <si>
    <t>III. IDENTIFICACIÓN EVALUADOR (Servidor público de Libre Nombramiento y Remoción en caso de constituir Comisión Evaluadora)</t>
  </si>
  <si>
    <t>Dependencia o área a la que pertenece el evaluador</t>
  </si>
  <si>
    <t>IV. COMPROMISOS LABORALES</t>
  </si>
  <si>
    <t xml:space="preserve">Porcentaje de Cumplimiento. </t>
  </si>
  <si>
    <t>PRIMERA PARCIAL SEMESTRAL</t>
  </si>
  <si>
    <t>SEGUNDA PARCIAL SEMESTRAL</t>
  </si>
  <si>
    <t xml:space="preserve"> TOTALES</t>
  </si>
  <si>
    <t xml:space="preserve">Resultado total </t>
  </si>
  <si>
    <t>Tiempo efectivamente laborado en el semestre</t>
  </si>
  <si>
    <t>Total Días Laborados de cada Evaluación Semestral</t>
  </si>
  <si>
    <t>Calificación total</t>
  </si>
  <si>
    <t>Sobre el 100%</t>
  </si>
  <si>
    <t>V. COMPETENCIAS COMPORTAMENTALES</t>
  </si>
  <si>
    <t>Meta de la Dependencia</t>
  </si>
  <si>
    <t>Compromisos Laborales</t>
  </si>
  <si>
    <t>Descripción de las Evidencias</t>
  </si>
  <si>
    <t>Ubicación de la Evidencia</t>
  </si>
  <si>
    <t>Fecha de Inclusión de la Evidencia</t>
  </si>
  <si>
    <t>CALIFICACIÓN COMPROMISO (De 1 a 100)</t>
  </si>
  <si>
    <t>Sobre el peso porcentual del 85%</t>
  </si>
  <si>
    <t>IV. EVALUACIÓN COMPROMISOS LABORALES</t>
  </si>
  <si>
    <t>V. EVALUACIÓN COMPROMISOS COMPORTAMENTALES</t>
  </si>
  <si>
    <t>DEFINICIÓN</t>
  </si>
  <si>
    <t>CONDUCTAS ASOCIADAS</t>
  </si>
  <si>
    <t>TOTALES</t>
  </si>
  <si>
    <t>CALIFICACIÓN TOTAL DE LOS COMPROMISOS LABORALES</t>
  </si>
  <si>
    <t>FECHA DE CALIFICACIÓN</t>
  </si>
  <si>
    <t>Total Semestre</t>
  </si>
  <si>
    <t>Causal</t>
  </si>
  <si>
    <t>Desde</t>
  </si>
  <si>
    <t>Hasta</t>
  </si>
  <si>
    <t>COMPETENCIA</t>
  </si>
  <si>
    <t xml:space="preserve">DEFINICIÓN </t>
  </si>
  <si>
    <t>PONDERACIÓN POR EVALUACIÓN EVENTUAL</t>
  </si>
  <si>
    <t>CALIFICACIÓN TOTAL COMPETENCIAS COMPORTAMENTALES</t>
  </si>
  <si>
    <t>Nombre del Evaluado:</t>
  </si>
  <si>
    <t>FECHA</t>
  </si>
  <si>
    <t>Firma</t>
  </si>
  <si>
    <t xml:space="preserve">COMISIÓN ESPECIAL DE CARRERA DE LAS CONTRALORÍAS TERRITORIALES DE COLOMBIA </t>
  </si>
  <si>
    <t>Calificaciones Eventuales</t>
  </si>
  <si>
    <t xml:space="preserve">Versión </t>
  </si>
  <si>
    <t>IV. CONSOLIDACIÓN DE LAS EVALUACIONES</t>
  </si>
  <si>
    <t xml:space="preserve">EVALUACIÓN INDIVIDUAL DEL PRIMER SEMESTRE </t>
  </si>
  <si>
    <t>EVALUACIÓN INDIVIDUAL DEL SEGUNDO SEMESTRE</t>
  </si>
  <si>
    <t>CALIFICACIÓN DEFINITIVA</t>
  </si>
  <si>
    <t>FECHA DE COMUNICACIÓN</t>
  </si>
  <si>
    <t xml:space="preserve">CALIFICACIÓN PRIMER SEMESTRE
</t>
  </si>
  <si>
    <t xml:space="preserve">CALIFICACIÓN SEGUNDO SEMESTRE
</t>
  </si>
  <si>
    <t>FECHA DE NOTIFICACIÓN</t>
  </si>
  <si>
    <t xml:space="preserve">CALIFICACIÓN DEFINITIVA
</t>
  </si>
  <si>
    <t>Tiempo efectivamente laborado</t>
  </si>
  <si>
    <t>Firma del  Evaluado</t>
  </si>
  <si>
    <t xml:space="preserve"> </t>
  </si>
  <si>
    <t>Firma del Jefe Inmediato</t>
  </si>
  <si>
    <t>Firma del Evaluador en Comisión evaluadora</t>
  </si>
  <si>
    <t>INTERPONE RECURSOS</t>
  </si>
  <si>
    <t>V. DECISIÓN DE RECURSOS</t>
  </si>
  <si>
    <t>RECURSO DE REPOSICIÓN</t>
  </si>
  <si>
    <t>RECURSO DE APELACIÓN</t>
  </si>
  <si>
    <t>VI. CALIFICACIÓN DEFINITIVA</t>
  </si>
  <si>
    <t>CALIFICACIÓN DEFINITIVA EN FIRME</t>
  </si>
  <si>
    <t>FIRMA Y NÚMERO DE CÉDULA DEL NOTIFICADO</t>
  </si>
  <si>
    <t>FIRMA Y NÚMERO DE CÉDULA DEL NOTIFICADOR</t>
  </si>
  <si>
    <t>Fecha de Emisión</t>
  </si>
  <si>
    <t>Compromisos laborales (85%)</t>
  </si>
  <si>
    <t>Competencias comportamentales(15%)</t>
  </si>
  <si>
    <t>NIVELES</t>
  </si>
  <si>
    <t>NOMBRE COMPENTENCIA</t>
  </si>
  <si>
    <t>DEFINICIÓN COMPETENCIA</t>
  </si>
  <si>
    <t>CONDUCTAS ASOCIADAS COMPETENCIA</t>
  </si>
  <si>
    <t>DIRECTIVO</t>
  </si>
  <si>
    <t>ASESOR</t>
  </si>
  <si>
    <t>PROFESIONAL</t>
  </si>
  <si>
    <t>TÉCNICO</t>
  </si>
  <si>
    <t>ASISTENCIAL</t>
  </si>
  <si>
    <t>N°</t>
  </si>
  <si>
    <t>ETAPA DEL PROCESO O TIPO</t>
  </si>
  <si>
    <t>COMPROMISO</t>
  </si>
  <si>
    <t>PRODUCTO O EVIDENCIA</t>
  </si>
  <si>
    <t>CARGO</t>
  </si>
  <si>
    <t>Profesional Especializado</t>
  </si>
  <si>
    <t>Profesional Universitario</t>
  </si>
  <si>
    <t>Planeación Estratégica</t>
  </si>
  <si>
    <t>Participar en la formulación y estructuración del PVCFT y el Plan AnuALa de Informes Macro, poniendo el conocimiento, experticia y competencia propia del cargo de acuerdo a la disciplina profesional y/o técnica, en  términos de oportunidad, calidad y suficiencia.</t>
  </si>
  <si>
    <t>1. Propuesta PVCFT
2. Propuesta Plan de Informes Macro</t>
  </si>
  <si>
    <t>Planeación</t>
  </si>
  <si>
    <t>Participar en el conocimiento del sujeto de control o materia a auditar, poniendo el conocimiento, experticia y competencia propia del cargo de acuerdo a la disciplina profesional y/o técnica, en  términos de oportunidad, calidad y suficiencia.</t>
  </si>
  <si>
    <t>1. Papel de Trabajo y registros del conocimiento del susjeto de control o materia o asunto auditado</t>
  </si>
  <si>
    <t>Planificar los trabajos de control fiscal en consideración al enfoque de riesgos,  poniendo el conocimiento, experticia y competencia propia del cargo de acuerdo a la disciplina profesional y/o técnica, en  términos de oportunidad, calidad y suficiencia.</t>
  </si>
  <si>
    <t>1. Papel de trabajo de la prueba de recorrido
2. Papel de Trabajo riesgos y controles 
3. Papel de Trabajo gestión riesgo de auditoría
3. Modelo de control de procedimientos de auditoría</t>
  </si>
  <si>
    <t xml:space="preserve">Elaborar y aprobar el plan de trabajo y programa de auditoría o sus equivalentes,   poniendo el conocimiento, experticia y competencia propia del cargo de acuerdo a la disciplina profesional y/o técnica, en  términos de oportunidad, calidad y suficiencia. </t>
  </si>
  <si>
    <t>1. Modelo Plan de Trabajo y programa de Auditoría
2. Modelo de control de procedimientos de auditoría</t>
  </si>
  <si>
    <t>Ejecución</t>
  </si>
  <si>
    <t xml:space="preserve">Desarrollar los procedimientos de auditoria definidos en el plan y programa de auditoría, poniendo el conocimiento, experticia y competencia propia del cargo de acuerdo a la disciplina profesional y/o técnica, en  términos de oportunidad, calidad y suficiencia. </t>
  </si>
  <si>
    <t>1. Papeles de trabajo y evidencias de la aplicación de los procedimientos de auditoría</t>
  </si>
  <si>
    <t xml:space="preserve">Determinar y Estructurar las  observaciones,  poniendo el conocimiento, experticia y competencia propia del cargo de acuerdo a la disciplina profesional y/o técnica, en  términos de oportunidad, calidad y suficiencia. </t>
  </si>
  <si>
    <t>1. Acta de estructuración de observaciones</t>
  </si>
  <si>
    <t xml:space="preserve">Efectuar la evaluación de la gestión fiscal, según las variables de análisis del tipo de actuación de control fiscal; poniendo el conocimiento, experticia y competencia propia del cargo de acuerdo a la disciplina profesional y/o técnica, en  términos de oportunidad, calidad y suficiencia. </t>
  </si>
  <si>
    <t>1. Papel de trabajo del dictamen, concepto o conclusión de acuerdo al tipo de actuación de control fiscal</t>
  </si>
  <si>
    <t>Informe</t>
  </si>
  <si>
    <t xml:space="preserve">Elaborar el Proyecto de Informe Preliminar y Final de acuerdo con los atributos y modelos establecidos, redactando en forma clara y precisa el resultado del ejercicio de control fiscal, poniendo el conocimiento, experticia y competencia propia del cargo de acuerdo a la disciplina profesional y/o técnica, en  términos de oportunidad, calidad y suficiencia. </t>
  </si>
  <si>
    <t>1. Proyecto de informe preliminar
2. Proyecto de informe final</t>
  </si>
  <si>
    <t xml:space="preserve">Evaluar  la respuesta de la entidad al informe preminar concluyendo sobre cada observación, determinando los halalzgos que quedan en firme; poniendo el conocimiento, experticia y competencia propia del cargo de acuerdo a la disciplina profesional y/o técnica, en  términos de oportunidad, calidad y suficiencia. </t>
  </si>
  <si>
    <t>1. Informe final</t>
  </si>
  <si>
    <t>Actividades posteriores</t>
  </si>
  <si>
    <t xml:space="preserve">Verificar que el Plan de Mejoramiento y sus correspondientes informes de avance semestral (con corte a junio 30 y diciembre 31) se presentaron a través del Aplicativo SIA, en las condiciones señaladas por la Resolución expedida por la CGSC; en  términos de oportunidad, calidad y suficiencia. </t>
  </si>
  <si>
    <t>1. Registro de verificación</t>
  </si>
  <si>
    <t>Seguimiento</t>
  </si>
  <si>
    <t xml:space="preserve">Realizar seguimiento, evaluación y cierre a los planes de mejoramiento suscritos por los sujetos de control en  términos de oportunidad, calidad y suficiencia. </t>
  </si>
  <si>
    <t>1. Papel de trabajo de evaluación a los planes de mejoramiento</t>
  </si>
  <si>
    <t>Otra</t>
  </si>
  <si>
    <t>Contribuir al sostenimiento del Modelo Integrado de Planeación y Gestión (Incuye el SGC), dando apliacióna los fomatos y procedimientos normalizados en cada una de las actividades que se desarrollen en cumplimiento del Plan Estratégico</t>
  </si>
  <si>
    <t>1. Registros de aplicación y desarrollo de procesos y procedimientos</t>
  </si>
  <si>
    <t>Participar y brindar apoyo en la ejecución y control de tareas asignadas propias del proceso auditor y adoptar canales de información para la ejecución y seguimiento de las mismas.</t>
  </si>
  <si>
    <t>1. Registros del apoyo brindado</t>
  </si>
  <si>
    <t>Participar y brindar apoyo en la revisión programada a la información rendida en el Aplicativo SIA Observa por los diferentes susjetos de control y colaborar en la elaboración de los informes de acuerdo con los criterios establecidos</t>
  </si>
  <si>
    <t>Apoyar en la elaboración y análisis de los informes y reportes de información que soliciten las entidades externas de control, el Despacho del Contralor y demás dependencias de la Entidad</t>
  </si>
  <si>
    <t xml:space="preserve">Apoyar y atender los requeimientos para el cumplimeinto de los indicadores de la AGR para la certificación anual y las evaluaciones parciales trimestrales poniendo el conocimiento, experticia y competencia propia del cargo de acuerdo a la disciplina profesional y/o técnica, en  términos de oportunidad, calidad y suficiencia. </t>
  </si>
  <si>
    <t>Participar en el cumplimiento del Plan de Acción del Proceso Auditor y el cumplimiento de los indicadores de gestión definidos en el mismo, poniendo el conocimiento, experticia y competencia propia del cargo de acuerdo a la disciplina profesional y/o técnica, en  términos de oportunidad, calidad y suficiencia. .</t>
  </si>
  <si>
    <t>Control Fiscal Macro</t>
  </si>
  <si>
    <t>Participar y brindar apoyo en la ejecución y control en la realización del informe de cierre fiscal al Distrito de Santiago de Cali y sus entidades descentralizadas</t>
  </si>
  <si>
    <t xml:space="preserve">Llevar a cabo la ejecución y control de los informes macro asignados  poniendo el conocimiento, experticia y competencia propia del cargo de acuerdo a la disciplina profesional y/o técnica, en  términos de oportunidad, calidad y suficiencia. </t>
  </si>
  <si>
    <t>1. Informes macro y registros de desarrollo de las actividades</t>
  </si>
  <si>
    <t xml:space="preserve">BANCO DE COMPROMISOS A CONCERTAR ACUERDOS DE GESTIÓN - PROCESO AUDITOR
LIBRE NOMBRAMIENTO </t>
  </si>
  <si>
    <t>Actividades previas</t>
  </si>
  <si>
    <t>Llevar a cabo las actividades previas del trabajo de control fiscal a realizar en terminos de oportunidad, calidad y suficiencia.</t>
  </si>
  <si>
    <t>1. Memorando de asignación
2. Declaración de independencia suscrita por Equipo 
3. Registro de notificación e instalación</t>
  </si>
  <si>
    <t>Conformar  la Carpeta Digital y Física de todas las actuaciones de control fiscal en desarrollo del PVCFT;  salvaguradando los archivos de conformidad con la Ley General de Archivo (LEY 594 de 2000), el Manual de Gestión Documental y Archivo de la CGSC y el Instructivo de Gestión Documental del Proceso Auditor, en terminos de oportunidad, calidad y suficiencia.</t>
  </si>
  <si>
    <t>1. Carpeta digital y fisica debidamente estructurada</t>
  </si>
  <si>
    <t>Direccionar y liderar al Equipo de Auditoría en el conocimiento y entendimiento del sujeto de control o materia a auditar, en  términos de oportunidad, calidad y suficiencia.</t>
  </si>
  <si>
    <t>1. Papel de trabajo y registros del conocimiento del susjeto de control o materia o asunto auditado</t>
  </si>
  <si>
    <t>Direccionar y liderar al Equipo de Auditoría, participando en la planificación de los trabajos de control fiscal en consideración al enfoque de riesgos,  poniendo el conocimiento, experticia y competencia propia del cargo de acuerdo a la disciplina profesional y/o técnica, en  términos de oportunidad, calidad y suficiencia.</t>
  </si>
  <si>
    <t xml:space="preserve">Direccionar y liderar al Equipo de Auditoría, participando en la elaboración y aprobación del plan de trabajo y programa de auditoría o sus equivalentes,   en  términos de oportunidad, calidad y suficiencia. </t>
  </si>
  <si>
    <t xml:space="preserve">Direccionar y liderar al Equipo de Auditoría, participando en el desarrollo de los procedimientos de auditoria definidos en el plan y programa de auditoría, en  términos de oportunidad, calidad y suficiencia. </t>
  </si>
  <si>
    <t xml:space="preserve">Direccionar y liderar al Equipo de Auditoría, participando en la determinación y estructuración de las  observaciones, en  términos de oportunidad, calidad y suficiencia. </t>
  </si>
  <si>
    <t xml:space="preserve">Direccionar y liderar al Equipo de Auditoría, participando, en la evaluación de la gestión fiscal, según las variables de análisis del tipo de actuación de control fiscal, en  términos de oportunidad, calidad y suficiencia. </t>
  </si>
  <si>
    <t xml:space="preserve">Direccionar y liderar al Equipo de Auditoría, participando en la elaboración del Informe Preliminar y Final de acuerdo con los atributos y modelos establecidos, redactando en forma clara y precisa el resultado del ejercicio de control fiscal, en  términos de oportunidad, calidad y suficiencia. </t>
  </si>
  <si>
    <t xml:space="preserve">Direccionar y liderar al Equipo de Auditoría, participando en la evaluación de  la respuesta de la entidad al informe preminar concluyendo sobre cada observación y determinando los hallazgos que quedan en firme, en  términos de oportunidad, calidad y suficiencia. </t>
  </si>
  <si>
    <t xml:space="preserve">Redactar y documentar los beneficios del control fiscal detectados en el desarrollo de la actuación de control fiscal correspondiente,  en  términos de oportunidad, calidad y suficiencia. </t>
  </si>
  <si>
    <t>1. Reporte de beneficios de control fiscal</t>
  </si>
  <si>
    <t xml:space="preserve">Remitir  los hallazgos al despacho del Contralor diligenciando los modelos y/o oficios  de traslado  correspondientes, adjuntando los documentos soportes, en  términos de oportunidad, calidad y suficiencia. </t>
  </si>
  <si>
    <t>1. Registros de traslado de halalzgos</t>
  </si>
  <si>
    <t>DESPACHO CONTRALOR</t>
  </si>
  <si>
    <t>DESPACHO SUBCONTRALOR</t>
  </si>
  <si>
    <t>SECRETARÍA GENERAL</t>
  </si>
  <si>
    <t>DIRECCIÓN ADMINISTRATIVA Y FINANCIERA</t>
  </si>
  <si>
    <t>SUBDIRECCIÓN ADMINISTRATIVA</t>
  </si>
  <si>
    <t>DIRECCIÓN ADMINISTRATIVA DE CONTROL INTERNO DISCIPLINARIO</t>
  </si>
  <si>
    <t>DIRECCIÓN TÉCNIA ANTE LA ADMINISTRACIÓN CENTRAL</t>
  </si>
  <si>
    <t>DIRECCIÓN TÉCNICA ANTE EL SECTOR FÍSICO</t>
  </si>
  <si>
    <t>DIRECCIÓN TÉCNICA ANTE EL SECTOR SALUD</t>
  </si>
  <si>
    <t>DIRECCIÓN TÉCNICA ANTE EMCALI-E.I.C.E. ESP</t>
  </si>
  <si>
    <t>DIRECCIÓN TÉCNICA ANTE LOS RECURSOS NATURALES Y ASEO</t>
  </si>
  <si>
    <t>DIRECCIÓN TÉCNICA ANTE EL SECTOR EDUCACIÓN</t>
  </si>
  <si>
    <t>DIRECCIÓN OPERATIVA DE RESPONSABILIDAD FISCAL</t>
  </si>
  <si>
    <t>SUBDIRECCIÓN OPERATIVA DE RESPONSABILIDAD FISCAL</t>
  </si>
  <si>
    <t>SUBDIRECCIÓN OPERATIVA DE SANCIONES</t>
  </si>
  <si>
    <t>SUBDIRECCIÓN OPERATIVA DE COBRO COACTIVO</t>
  </si>
  <si>
    <t>OFICINA ASESORA JURÍDICA</t>
  </si>
  <si>
    <t>OFICINA ASESORA DE PLANEACIÓN, NORMALIZACIÓN Y CALIDAD</t>
  </si>
  <si>
    <t>OFICINA ASESORA DE COMUNICACIONES</t>
  </si>
  <si>
    <t>OFICINA DE AUDITORÍA Y CONTROL INTERNO</t>
  </si>
  <si>
    <t>OFICINA DE INFORMÁTICA</t>
  </si>
  <si>
    <t>OFICINA DE CONTROL FISCAL PARTICIPATIVO</t>
  </si>
  <si>
    <t>DENOMINACIÓN</t>
  </si>
  <si>
    <t>CÓDIGO</t>
  </si>
  <si>
    <t>GRADO</t>
  </si>
  <si>
    <t>HALLAZGOS</t>
  </si>
  <si>
    <t xml:space="preserve">TOMAR DECISION DE DE FONDO DE LOS HALLAZGOS  INGRESADOS EN FORMA OPORTUNA </t>
  </si>
  <si>
    <t>CARPETAS DEL PROCESO Y ARCHIVO DE GESTION</t>
  </si>
  <si>
    <t>INDAGACIONES PRELIMINARES</t>
  </si>
  <si>
    <t>PRACTICAR LAS PRUEBAS ORDENADAS DENTRO DEL TIEMPO</t>
  </si>
  <si>
    <t>PROYECTAR EL ACTO ADMINISTRATIVO QUE DECIDE DE FONDO DENTRO DEL TERMINO LEGAL</t>
  </si>
  <si>
    <t>APERTURA DE PROCESO DE RESPONSABILIDAD FISCAL</t>
  </si>
  <si>
    <t>PROYECTAR LA  A.P.R.F DENTRO DE LOS TERMINOS ESTABLECIDOS EN EL PROCEDIMINETO INTERNO</t>
  </si>
  <si>
    <t>PROCESO DE RESPONSABILIDAD FISCAL</t>
  </si>
  <si>
    <t>PRACTICAR LAS PRUEBAS ORDENADAS DENTRO DEL TIEMPO LEGAL ESTABLECIDO</t>
  </si>
  <si>
    <t>PROYECTAR EL DECRETO DE MEDIDAS CAUTELARES CONFORME A LA LEGISLACION VIGENTE</t>
  </si>
  <si>
    <t>PROYECTAR LOS ACTOS ADMINISTRATIVOS QUE HAYA LUGAR CON NORMA ACTUALIZADA.</t>
  </si>
  <si>
    <t>PROYECTAR LA DECISION DE FONDO QUE HAYA LUGAR DENTRO DEL TERMINO LEGAL</t>
  </si>
  <si>
    <t>IMPUTACION DE RESPONSABILIDAD FISCAL</t>
  </si>
  <si>
    <t>PROYECTAR EL ACTO ADMINISTRATIVO DE IMPUTACION DE RESPONSABILDIAD FISCAL CONFORME A LA LEGISACION VIGENTE</t>
  </si>
  <si>
    <t>PROYECTAR EL DECRETO DE PRUEBAS A QUE HAYA LUGAR TIEMPO LEGAL ESTABLECIDO</t>
  </si>
  <si>
    <t>PROYECTAR EL AUTO DE ARCHIVO DE PROCESO DE RESPONSABILIDAD FISCAL CONFORME A LA LEGISLACION VIGENTE</t>
  </si>
  <si>
    <t>PROYECTAR EL FALLO CON O SIN RESPONSABILDIAD FISCAL CONFORME A LA LEGISLACION VIGENTE</t>
  </si>
  <si>
    <t>NULIDADES</t>
  </si>
  <si>
    <t>CONTESTAR LA NULIDAD PRESENTADA DENTRO DEL TERMINO LEGAL ESTABLECIDO</t>
  </si>
  <si>
    <t>PROYECTAR EL ACTO ADMINISTRATIVO POR MEDIO DEL CUAL SE RESUELVE EL RECURSO DE APELACION DENTRO DEL TERMINO LEGAL ESTABLECIDO</t>
  </si>
  <si>
    <t>RECURSOS</t>
  </si>
  <si>
    <t>PROYECTAR LOS RECURSOS (REPOSICIÓN -APELACION) A QUE HAYA LUGAR CONFORME  A LA NORMATIVIDAD VIGENTE</t>
  </si>
  <si>
    <t>PROCESO VERBAL DE RESPONSABILIDAD FISCAL</t>
  </si>
  <si>
    <t>PROYECTAR EL ACTO ADMINISTRATIVO DE APERTURA E IMPUTACION DE RESPONSABILDIAD FISCAL CONFORME A LA LEGISACION VIGENTE</t>
  </si>
  <si>
    <t>FALLOS CON O SIN RESPONSABILIDAD FISCAL</t>
  </si>
  <si>
    <t>PROYECTAR EL  FALLO CON O SIN RESPONSABILIDAD FISCAL  CONFORME  A LA NORMATIVIDAD VIGENTE</t>
  </si>
  <si>
    <t>Descripción</t>
  </si>
  <si>
    <t>Bajo</t>
  </si>
  <si>
    <t>De 4 a 6 puntos</t>
  </si>
  <si>
    <t>Aceptable</t>
  </si>
  <si>
    <t>De 7 a 9 puntos</t>
  </si>
  <si>
    <t>Alto</t>
  </si>
  <si>
    <t>Muy Alto</t>
  </si>
  <si>
    <t>Niveles de Desarrollo</t>
  </si>
  <si>
    <t>Resultados Numéricos</t>
  </si>
  <si>
    <t>El nivel de desarrollo de la competencia no se evidencia, ni tampoco se observa un impacto positivo que permita la obtención de las metas y logros esperados.</t>
  </si>
  <si>
    <t>El nivel de desarrollo de la competencia se evidencia con mediana frecuencia, con un impacto parcial en la obtención de las metas y logros esperados.</t>
  </si>
  <si>
    <t>El nivel de desarrollo de la competencia se evidencia de manera permanente e impacta ampliamente y de manera positiva en la obtención de las metas y logros esperados.</t>
  </si>
  <si>
    <t>De 10 a 12 puntos</t>
  </si>
  <si>
    <t>El nivel de desarrollo de la competencia se evidencia de manera permanente, impactando amplia y positivamente la obtención de las metas y logros esperados e igualmente agregando valor en los procesos y resultados.</t>
  </si>
  <si>
    <t>De 13 a 15 puntos</t>
  </si>
  <si>
    <t>Categoría</t>
  </si>
  <si>
    <t>Rango de la calificación</t>
  </si>
  <si>
    <t>Excelente</t>
  </si>
  <si>
    <t>Mayor o igual a 95 puntos</t>
  </si>
  <si>
    <t>Sobresaliente</t>
  </si>
  <si>
    <t>Mayor o igual a 80 puntos y menor de 95 puntos</t>
  </si>
  <si>
    <t>Satisfactorio</t>
  </si>
  <si>
    <t>Mayor a 65 puntos y menor de 80 puntos</t>
  </si>
  <si>
    <t>No satisfactorio</t>
  </si>
  <si>
    <t>Menor o igual a 65 puntos</t>
  </si>
  <si>
    <t>Acción de mejoramiento</t>
  </si>
  <si>
    <t>V. FORMALIZACIÒN DEL PLAN DE MEJORAMIENTO</t>
  </si>
  <si>
    <t>EVALUADO</t>
  </si>
  <si>
    <t>NOMBRE, FIRMA Y NÚMERO DE CÉDULA.</t>
  </si>
  <si>
    <t>EVALUADOR</t>
  </si>
  <si>
    <t>FECHA DE DILIGENCIAMIENTO</t>
  </si>
  <si>
    <t>Versión:</t>
  </si>
  <si>
    <t>Compromiso suscrito</t>
  </si>
  <si>
    <t>Debilidades</t>
  </si>
  <si>
    <t>Seguimiento y Verificación</t>
  </si>
  <si>
    <t>Fecha de Verificación</t>
  </si>
  <si>
    <t>Logros Alcanzados</t>
  </si>
  <si>
    <t>IV. PLAN DE MEJORAMIENTO INDIVIDUAL</t>
  </si>
  <si>
    <t>NIVELES JERÁRQUICOS (Se encuentra en los ítem I, II y III, de los cuatro formatos)</t>
  </si>
  <si>
    <t>DEPENDENCIAS CONTRALORÍA GENERAL DE SANTIAGO DE CALI (Se encuentra en los ítem I, II y III, de los cuatro formatos)</t>
  </si>
  <si>
    <t>CARGOS DE LA CONTRALORÍA GENERAL DE SANTIAGO DE CALI (Se encuentra en los ítem I, II y III, de los cuatro formatos)</t>
  </si>
  <si>
    <t>NIVEL ALCANZADO</t>
  </si>
  <si>
    <r>
      <t>RANGOS CALIFICACIÓN COMPROMISOS LABORALES</t>
    </r>
    <r>
      <rPr>
        <sz val="16"/>
        <color theme="1"/>
        <rFont val="Calibri"/>
        <family val="2"/>
        <scheme val="minor"/>
      </rPr>
      <t xml:space="preserve"> (Se debe desplegar la "CATEGORÍA", de acuerdo al puntaje final obtenido por el funcionario.  Se debe crear este despliegue en el Formato 2, en el ítem IV, en el recuadro de color rosado "NIVEL ALCANZADO". </t>
    </r>
  </si>
  <si>
    <r>
      <t xml:space="preserve">RANGOS CALIFICACIÓN COMPORTAMENTALES </t>
    </r>
    <r>
      <rPr>
        <sz val="16"/>
        <color theme="1"/>
        <rFont val="Calibri"/>
        <family val="2"/>
        <scheme val="minor"/>
      </rPr>
      <t xml:space="preserve"> (Se debe desplegar "NIVELES DE DESARROLLO", de acuerdo al puntaje de cada competencia comportamental obtenido por el funcionario.  Se debe crear este despliegue en el Formato 1, en el ítem V, en el recuadro "NIVEL DE DESARROLLO", frente a cada evaluación).</t>
    </r>
  </si>
  <si>
    <t>También se debe desplegar estos "NIVELES DE DESARROLLO", en el formato 3, en el ítem V, en el recuadro amarillo de las columnas 1, 2, 3, 4, 5.</t>
  </si>
  <si>
    <t>NIVEL PROFESIONAL CON PERSONAL A CARGO</t>
  </si>
  <si>
    <t>TECNICO</t>
  </si>
  <si>
    <t>•	Toma la iniciativa en el contacto con usuarios para dar avisos, citas o respuestas, utilizando un lenguaje claro para los destinatarios, especialmente con las personas que integran minorías con mayor vulnerabilidad social o con diferencia funcionales.
•	Articula sus actuaciones con las de los demás.
•	Cumple los compromisos adquiridos.
•	Facilita la labor de sus superiores y compañeros de trabajo.</t>
  </si>
  <si>
    <t>Coopera con los demás con el fin de alcanzar los objetivos institucionales.</t>
  </si>
  <si>
    <t xml:space="preserve">COLABORACION </t>
  </si>
  <si>
    <t xml:space="preserve">•	Escucha con interés y capta las necesidades de los demás.
•	Trasmite la información de forma fidedigna evitando situaciones que puedan generar deterioro en el ambiente laboral.
</t>
  </si>
  <si>
    <t xml:space="preserve">Establecer y mantener relaciones de trabajo positivas, basadas en la comunicación abierta y fluida y en el respeto por los demás </t>
  </si>
  <si>
    <t xml:space="preserve">RELACIONES INTERPERSONALES  </t>
  </si>
  <si>
    <t>•	Maneja con responsabilidad las informaciones personales e institucionales de que dispone 
•	Evade temas que indagan sobre información confidencial.
•	Recoge solo información imprescindible para el desarrollo de la tarea.
•	Organiza y custodia de forma adecuada la información a su cuidado, teniendo en cuenta las normas legales y de la organización.
•	No hace pública la información laboral o de las personas que pueda afectar la organización o las personas.
•	Trasmite información oportuna y objetiva.</t>
  </si>
  <si>
    <t xml:space="preserve">Manejar con responsabilidad la información personal e institucional de que dispone.
</t>
  </si>
  <si>
    <t xml:space="preserve">MANEJO DE LA INFORMACIÓN 
</t>
  </si>
  <si>
    <t>• Cumple los compromisos que adquiere con el equipo.
• Respeta la diversidad de criterios y opiniones de los miembros del equipo.
• Asume su responsabilidad como miembro de un equipo de trabajo y se enfoca en contribuir con el compromiso y la motivación de sus miembros.
• Planifica las propias acciones teniendo en cuenta su repercusión en la consecución de los objetivos grupales.
• Establece una comunicación directa con los miembros del equipo que permite compartir información e ideas en condiciones de respeto y cordialidad.
• Integra a los nuevos miembros y facilita su proceso de reconocimiento y apropiación de las actividades a cargo del equipo.
• Acepta y se adapta fácilmente a las nuevas situaciones.
• Responde al cambio con flexibilidad.
• Apoya a la entidad en nuevas decisiones y coopera activamente en la implementación de nuevos objetivos, formas de trabajo y procedimientos.
• Promueve al grupo para que se adapten a las nuevas condiciones.</t>
  </si>
  <si>
    <t>Trabajar con otros de forma integrada y armónica para l consecución de metas institucionales comunes.
Enfrentar con flexibilidad las situaciones nuevas asumiendo un manejo positivo y constructivo de los cambios</t>
  </si>
  <si>
    <t>TRABAJO EN EQUIPO
ADAPTACIÓN AL CAMBIO</t>
  </si>
  <si>
    <t>•	Promueve el cumplimiento de las metas y la organización y respecta sus normas.
•	Antepone las necesidades de la organización a sus propias necesidades.
•	Apoya a la organización en situaciones difíciles.
•	Demuestra sentido de pertenencia en todas sus actuaciones.
•	Toma la iniciativa de colaborar con sus compañeros y con otras áreas cuando se requiere, sin descuidar sus tareas.</t>
  </si>
  <si>
    <t>Alinear el propio comportamiento alas necesidades, prioridades y metas organizacionales.</t>
  </si>
  <si>
    <t>COMPROMISO CON LA ORGANIZACIÓN</t>
  </si>
  <si>
    <t>•	Asume la responsabilidad por sus resultados.
•	Trabaja con base en objetivos claramente establecidos y realistas.
•	Diseña y utiliza indicadores para medir y comprobar los resultados obtenidos.
•	Adopta medidas para minimizar riesgos.
•	Plantea estrategias para alcanzar o superar los resultados esperados.
•	Se fija metas y obtiene los resultados institucionales esperados.
•	Cumple con oportunidad las funciones de acuerdo con los estándares, objetivos y tiempos establecidos por la entidad.
•	Gestiona recursos para mejorar la productividad y toma medidas necesarias para minimizar los riesgos.
•	Aporta elementos para la consecución de resultados enmarcando sus productos y I o servicios dentro de las normas que rigen a la entidad.
•	Evalúa de forma regular el grado de consecución de los objetivos.
•	Valora y atiende las necesidades y peticiones de los usuarios y de los ciudadanos de forma oportuna.
•	Reconoce la interdependencia entre su trabajo y el de otros.
•	Establece mecanismos para conocer las necesidades e inquietudes de los usuarios y ciudadanos.
•	Incorpora las necesidades de usuarios y ciudadanos en los proyectos institucionales, teniendo en cuenta la visión de servicio a corto, mediano y largo plazo.
•	Aplica los conceptos de no estigmatización y no discriminación y genera espacios y lenguaje incluyente.
•	Escucha activamente e informa con veracidad al usuario o ciudadano.</t>
  </si>
  <si>
    <t xml:space="preserve">Realizar las funciones y cumplir los compromisos organizacionales con eficacia, calidad y oportunidad
Dirigir las decisiones y acciones a la satisfacción de las necesidades e intereses de los usuarios (internos y externos) y de los ciudadanos, de conformidad con las responsabilidades públicas asignadas a la entidad
</t>
  </si>
  <si>
    <t>ORIENTACIÓN A 
RESULTADOS
ORIENTACIÓN AL 
USUARIO Y AL 
CIUDADANO</t>
  </si>
  <si>
    <t xml:space="preserve">•	Mantiene sus competencias actualizadas en función de los cambios que exige la administración pública en la prestación de un óptimo servicio.
•	Gestiona sus propias fuentes de información confiable y/o participa de espacios informativos y de capacitación.
•	Comparte sus saberes y habilidades con sus compañeros de trabajo, y aprende de sus colegas habilidades diferenciales, que le permiten nivelar sus conocimientos en flujos informales de inter-aprendizaje.
</t>
  </si>
  <si>
    <t>Identificar, incorporar y aplicar nuevos conocimientos sobre regulaciones vigentes, tecnologías disponibles métodos y programas de trabajo, para mantener actualizada la efectividad de sus prácticas laborales y su visión del contexto</t>
  </si>
  <si>
    <t>APRENDIZAJE CONTINUO</t>
  </si>
  <si>
    <t xml:space="preserve">•	Utiliza el tiempo de manera eficiente.
•	Maneja adecuadamente los implementos requeridos para la ejecución de su tarea.
•	Realiza sus tareas con criterios de productividad, calidad, eficiencia y efectividad.
•	Cumple con eficiencia la tarea encomendada. </t>
  </si>
  <si>
    <t>Conoce la magnitud de sus acciones y la forma de afrontarlas.</t>
  </si>
  <si>
    <t xml:space="preserve">RESPONSABILIDAD </t>
  </si>
  <si>
    <t xml:space="preserve">•	Aplica el conocimiento técnico en el desarrollo de sus responsabilidades.
•	Mantiene actualizado su conocimiento técnico para apoyar su gestión.
•	Resuelve problemas utilizando conocimientos técnicos de su especialidad, para apoyar el cumplimiento de metas y objetivos institucionales.
•	Emite conceptos técnicos, juicios o propuestas claros, precisos, pertinentes y ajustados a los lineamientos normativos y organizacionales.
•	Recibe instrucciones y desarrolla actividades acordes con las mismas.
•	Acepta la supervisión constante.
•	Revisa de manera permanente los cambio en los procesos.
</t>
  </si>
  <si>
    <t>Contar con los conocimientos técnicos requeridos y aplicarlos a situaciones concretas de trabajo, con altos estándares de calidad.
Adaptarse a las políticas institucionales y generar información acorde con los procesos.</t>
  </si>
  <si>
    <t xml:space="preserve">CONFIABILIDAD TECNICA 
DISCIPLINA
</t>
  </si>
  <si>
    <t>•	Identifica, ubica y desarrolla el talento humano a su cargo.
•	Orienta la identificación de necesidades de formación y capacitación y apoya la ejecución de las acciones propuestas para satisfacerlas.
•	Hace uso del as habilidades y recursos dl talento humano a su cargo, para alcanzar las metas y los estándares de productividad.
•	Establece espacios regulares de retroalimentación y reconocimiento del buen desempeño en pro del mejoramiento continuo de las personas y la organización.
•	Elige con oportunidad, entre muchas alternativas, los proyectos a realizar, estableciendo responsabilidades precisas con base en las prioridades de la entidad.
•	Toma en cuenta la opinión técnica de sus colaboradores al analizar las alternativas existentes para tomar una decisión y desarrollarla.
•	Decide en situaciones de alta complejidad e incertidumbre teniendo en consideración la consecución de logros y objetivos de la entidad.
•	Efectúa los cambios que considera necesarios para solucionar los problemas detectados o atender situaciones particulares y se hace responsable de la decisión tomada.</t>
  </si>
  <si>
    <t xml:space="preserve">Favorecer el aprendizaje y desarrollo de los colaboradores, identificando potencialidades personales y profesionales para facilitar el cumplimiento de objetivos institucionales.
Elegir alternativas para solucionar problemas ejecutar acciones concretas y consecuentes con la decisión.
</t>
  </si>
  <si>
    <t xml:space="preserve">DIRECCION Y DESARROLLO DE PERSONAL 
TOMA DE DECISIONES 
</t>
  </si>
  <si>
    <t>ORIENTACIÓN A 
RESULTADOS
ORIENTACIÓN AL 
USUARIO Y AL 
CIUDADANO</t>
  </si>
  <si>
    <t>•	Discrimina con efectividad entre las decisiones que deben ser elevadas a un superior, socializadas al equipo de trabajo o pertenecen a la esfera individual de trabajo.
•	Adopta decisiones sobre ellas con base en información valida y rigurosa.
•	Maneja criterios objetivos para analizar la materia a decidir con las personas involucradas.
•	Asume los efectos de sus decisiones y también de las adoptadas por el equipo de trabajo al que pertenecen.</t>
  </si>
  <si>
    <t>Decidir sobre las cuestiones en las que es responsables con criterios de economía, eficacia, eficiencia y transparencia de las decisión.</t>
  </si>
  <si>
    <t xml:space="preserve">INSTRUMENTACION DE DECISIONES 
</t>
  </si>
  <si>
    <t xml:space="preserve">•	Ejecuta sus tareas con los criterios de calidad establecidos.
•	Revisa procedimientos e instrumentos para mejorar tiempos y resultados y para anticipar soluciones a problemas.
•	Desarrolla las actividades de acuerdo con las pautas y protocolos definidos.
</t>
  </si>
  <si>
    <t>Desarrollar las tareas a cargo en el marco de los procedimientos vigentes y proponer e introducir acciones para acelerar la mejora continua y la productividad.</t>
  </si>
  <si>
    <t xml:space="preserve">GESTION DE PROCEDIMIENTOS 
</t>
  </si>
  <si>
    <t>•	Utiliza canales de comunicación, en su diversa expresión, con claridad, precisión y tono agradable para el receptor.
•	Redacta textos, informe, mensajes, cuadros o graficas con claridad, precisión y tono agradable para el receptor.
•	Mantiene escucha y lectura atenta a efectos de comprender mejor los mensajes o información recibida.
•	Da respuesta a cada comunicación recibida de modo inmediato.</t>
  </si>
  <si>
    <t>Establecer comunicación efectiva y positiva con superiores jerárquicos, pares y ciudadanos, tanto en la expresión escrita, como verbal y gestual.</t>
  </si>
  <si>
    <t xml:space="preserve">COMUNICACIÓN EFECTIVA 
</t>
  </si>
  <si>
    <t xml:space="preserve">•	Aporta soluciones alternativas en lo que refiere a sus saberes específicos.
•	Informa su experiencia especifica en el proceso de toma de decisiones que involucran aspectos de su especialidad.
•	Anticipa problemas imprevisibles que advierte en su carácter de especialista.
•	Asume la interdisciplinariedad aprendiendo puntos de vista diversos y alternativos al propio, para analizar y ponderar soluciones posibles. </t>
  </si>
  <si>
    <t>Poner a disposición de la administración sus saberes profesionales específicos y sus experiencias previas, gestionando la actualización de sus saberes expertos.</t>
  </si>
  <si>
    <t>APORTE TECNICO-PROFESIONAL</t>
  </si>
  <si>
    <t>•	Se informa permanentemente sobre políticas gubernamentales, problemas y demandas del entorno.
•	Comprende el entorno organizacional que enmarca las situaciones objeto de asesoría y lo toma como referente.
•	Identifica las fuerzas políticas que afectan la organización y las posibles alianzas y las tiene en cuenta al emitir sus conceptos técnicos.
•	Orienta el desarrollo de estrategias que concilien las fuerzas políticas y las alianzas en pro de la organización.</t>
  </si>
  <si>
    <t>Conocer e interpretar la organización, su funcionamiento y sus relaciones con el entorno.</t>
  </si>
  <si>
    <t>CONOCIMIENTO DEL ENTORNO</t>
  </si>
  <si>
    <t>•	Establece y mantiene relaciones cordiales y reciprocas con redes o grupos de personas internas y externas de la organización que faciliten la consecución de los objetivos institucionales.
•	Utiliza contactos para conseguir objetivos.
•	Comparte información para establecer lazos.
•	Interactúa con otros de un modo efectivo y adecuado.</t>
  </si>
  <si>
    <t>Capacidad para relacionarse en diferentes entornos con el fin de cumplir los objetivos institucionales.</t>
  </si>
  <si>
    <t xml:space="preserve">CONSTRUCCION DE RELACIONES 
</t>
  </si>
  <si>
    <t>•	Prevé situaciones y alternativas de solución que orientan la toma decisiones de la alta dirección.
•	Enfrenta los problemas y propone acciones concretas para solucionarlos.
•	Reconoce y hace viables las oportunidades.</t>
  </si>
  <si>
    <t>Anticiparse  a los problemas proponiendo alternativas de solución.</t>
  </si>
  <si>
    <t xml:space="preserve">INICIATIVA 
</t>
  </si>
  <si>
    <t>•	Apoya la generación de nuevas ideas y conceptos para el mejoramiento de la entidad.
•	Prevé situaciones y alternativas de solución que orienten la toma de decisiones de la alta dirección.
•	Reconoce y hace viables las oportunidades y las comparte con sus jefes para contribuir al logro de objetivos y metas institucionales.
•	Adelanta estudios o investigaciones y los documenta, para contribuir a la dinámica de la entidad y su competitividad.</t>
  </si>
  <si>
    <t>Generar y desarrollar nuevas ideas, conceptos, métodos y soluciones orientados a mantener la competitividad de la entidad y el uso eficiente de recursos.</t>
  </si>
  <si>
    <t xml:space="preserve">CREATIVIDAD E INNOVACION 
</t>
  </si>
  <si>
    <t xml:space="preserve">•	Mantiene actualizados sus conocimientos para apoyar la gestión de la entidad.
•	Conoce, maneja y sabe aplicar los conocimientos para el logro de resultados.
•	Emite conceptos técnicos u orientaciones claros, precisos, pertinentes y ajustados a los lineamientos normativos y organizacionales.
•	Genera conocimientos técnicos de interés para la entidad, los cuales son aprehendidos y utilizados en el actuar de la organización.
 </t>
  </si>
  <si>
    <t>Contar con los conocimientos técnicos requeridos y aplicarlos a situaciones concretas de trabajo, con altos estándares de calidad.</t>
  </si>
  <si>
    <t>CONFIABILIDAD TECNICA</t>
  </si>
  <si>
    <t>• Establece estrategias que permitan prevenir los conflictos o detectarlos a tiempo.
• Evalúa las causas del conflicto de manera objetiva para tomar decisiones.
• Aporta opiniones, ideas o sugerencias para solucionar los conflictos en el equipo.
• Asume como propia la solución acordada por el equipo.
• Aplica soluciones de conflictos anteriores para situaciones similares.</t>
  </si>
  <si>
    <t>Capacidad para identificar situaciones que generen conflicto, prevenirlas o afrontarlas ofreciendo alternativas de solución y evitando las consecuencias negativas.</t>
  </si>
  <si>
    <t xml:space="preserve">RESOLUCIÓN DE CONFLITOS 
</t>
  </si>
  <si>
    <t>• Identifica las competencias de los miembros del equipo, las evalúa y las impulsa activamente para su desarrollo y aplicación a las tareas asignadas.
• Promueve la formación de equipos con interdependencias positivas y genera espacios de aprendizaje colaborativo, poniendo en común experiencias, hallazgos y problemas.
• Organiza los entornos de trabajo para fomentar la polivalencia profesional de los miembros del equipo, facilitando la rotación de puestos y de tareas.
• Asume una función orientadora para promover y afianzar las mejores prácticas y desempeños.
• Empodera a los miembros del equipo dándoles autonomía y poder de decisión, preservando la equidad interna y generando compromiso en su equipo de trabajo.
• Se capacita permanente y actualiza sus competencias y estrategias directivas.
• Integra varias áreas de conocimiento para interpretar las interacciones del entorno.
• Comprende y gestiona las interrelaciones entre las causas y los efectos dentro de los diferentes procesos en los que participa.
• Identifica la dinámica de los sistemas en los que se ve inmerso y sus conexiones para afrontar los retos del entorno.
• Participa activamente en el equipo considerando su complejidad e interdependencia para impactar en los resultados esperados.
• Influye positivamente al equipo desde una perspectiva sistémica, generando una dinámica propia que integre diversos enfoques para interpretar el entorno.</t>
  </si>
  <si>
    <t>Forjar un clima laboral en el que los intereses de los equipos y de las personas se armonicen con los objetivos y resultados de la organización generando oportunidades de aprendizaje y desarrollo, además de incentivos para reforzar el alto rendimiento. 
Comprender y afrontar la realidad y sus conexiones para abordar el funcionamiento integral  y articulado de la organización e incidir en los resultados esperados.</t>
  </si>
  <si>
    <t xml:space="preserve">GESTION DEL DESARROLLO DE LAS PERSONAS 
PENSAMIENTO SISTEMICO
</t>
  </si>
  <si>
    <t>• Traduce la visión y logra que cada miembro del equipo se comprometa y aporte, en un entorno participativo y de toma de decisiones.
• Forma equipos, y les delega responsabilidades y tareas en función de las competencias, el potencial y los intereses de los miembros del equipo.
• Crea compromiso y moviliza a los miembros de su equipo a gestionar, aceptar retos, desafíos y directrices, superando intereses personales para alcanzar las metas.
• Brinda apoyo y motiva a su equipo en momentos de adversidad, a la vez que comparte las mejores prácticas y desempeños y celebra el éxito con su gente, incidiendo positivamente en la calidad de vida laboral.
• Propicia, favorece y acompaña las condiciones para generar y mantener un clima laboral positivo en un entorno de inclusión.
• Fomenta la comunicación clara y concreta en un entorno de respecto.
• Prevé situaciones y escenarios futuros.
• Establece los planes de acción necesarios para el desarrollo de los objetivos estratégicos, teniendo en cuenta actividades responsables, plazos y recursos requeridos; promoviendo altos estándares de desempeño.
• Hace seguimiento a la planeación institucional, con base en los indicadores y metas planeadas, verificando que se realicen los ajustes y retroalimentando el proceso.
• Orienta la planeación institucional con una visión estratégica, que tiene en cuenta las necesidades y expectativas de los usuarios y ciudadanos.
• Optimiza el uso de los recursos.
• Concretas oportunidades que generan valor a corto, mediano y largo plazo.
• Elige con oportunidad, entre las alternativas disponibles, los proyectos a realizar, estableciendo responsabilidades precisas con base en las prioridades de la entidad.
• Toma en cuenta la opinión técnica de los miembros de su equipo al analizar las alternativas existentes para tomar una decisión y desarrollarla.
• Decide en situaciones de alta complejidad e incertidumbre teniendo en consideración la consecución del ogros y objetivos de la entidad.
• Efectúa los cambios que considera necesarios para solucionar los problemas detectados o atender situaciones particulares y se hace responsable de la decisión tomada.
• Detecta amenazas y oportunidades frente a posibles decisiones y elige de forma pertinente.
• Asume los riegos de las decisiones tomadas.</t>
  </si>
  <si>
    <t>Gerenciar equipos, optimizando la aplicación del talento disponible y creando un entorno positivo y de compromiso para el logro de los resultados.
Determinar eficazmente las metas y prioridades institucionales, identificando las acciones, los responsables, los plazos y los recursos requeridos para alcanzarlas.
Elegir entre dos o más alternativas para solucionar un problema o atender una situación, comprometiéndose con acciones concretas y consecuentes con la decisión.</t>
  </si>
  <si>
    <t xml:space="preserve">LIDERAZGO EFECTIVO
PLANEACIÓN
TOMA DE DECISIONES
</t>
  </si>
  <si>
    <t xml:space="preserve">• Articula objetivos, recursos y metas de forma tal que los resultados generen valor.
• Adopta alterativas si el contexto presenta obstrucciones a la ejecuci6n de la planeación anual, involucrando al equipo, aliados y superiores para el logro de los objetivos.
• Vincula a los actores con incidencia potencial en los resultados del área a su cargo, para articular acciones o anticipar negociaciones necesarias.
• Monitorea periódicamente los resultados alcanzados e introduce cambios en la planeación para alcanzarlos.
• Presenta nuevas estrategias ante aliados y superiores para contribuir al logro de los objetivos institucionales.
• Comunica de manera asertiva, clara y contundente el objetivo o la meta, logrando la motivación y compromiso de los equipos de trabajo.  </t>
  </si>
  <si>
    <t>Anticipar oportunidades y riesgos en el mediano y largo plazo para el área a cargo, la organización y su entorno, de modo tal que la estrategia directiva identifique la alternativa más adecuada frente a cada situación presente o eventual, comunicando al equipo la lógica de las decisiones directivas que contribuyan al beneficio de la entidad y del país.</t>
  </si>
  <si>
    <t>VISION ESTRATEGICA</t>
  </si>
  <si>
    <t>Gestiona sus propias fuentes de información confiable y/o participa de espacios informativos y de capacitación.</t>
  </si>
  <si>
    <t>Comparte sus saberes y habilidades con sus compañeros de trabajo, y aprende de sus colegas habilidades diferenciales, que le permiten nivelar sus conocimientos en flujos informales de inter-aprendizaje.</t>
  </si>
  <si>
    <t>Mantiene sus competencias actualizadas en función de los cambios que exige la administración pública en la prestación de un óptimo servicio.</t>
  </si>
  <si>
    <t>Asume la responsabilidad por sus resultados.</t>
  </si>
  <si>
    <t>Trabaja con base en objetivos claramente establecidos y realistas.</t>
  </si>
  <si>
    <t>Diseña y utiliza indicadores para medir y comprobar los resultados obtenidos.</t>
  </si>
  <si>
    <t>Adopta medidas para minimizar riesgos.</t>
  </si>
  <si>
    <t>Plantea estrategias para alcanzar o superar los resultados esperados.</t>
  </si>
  <si>
    <t>Se fija metas y obtiene los resultados institucionales esperados</t>
  </si>
  <si>
    <t>Cumple con oportunidad las funciones de acuerdo con los estándares, objetivos y tiempos establecidos por la entidad.</t>
  </si>
  <si>
    <t>Gestiona recursos para mejorar la productividad y toma medidas necesarias para minimizar los riesgos.</t>
  </si>
  <si>
    <t>Aporta elementos para la consecución de resultados enmarcando sus productos y I o servicios dentro de las normas que rigen a la entidad.</t>
  </si>
  <si>
    <t>Evalúa de forma regular el grado de consecución de los objetivos.</t>
  </si>
  <si>
    <t>Valora y atiende las necesidades y peticiones de los usuarios y de los ciudadanos de forma oportuna.</t>
  </si>
  <si>
    <t>Reconoce la interdependencia entre su trabajo y el de otros.</t>
  </si>
  <si>
    <t>Establece mecanismos para conocer las necesidades e inquietudes de los usuarios y ciudadanos.</t>
  </si>
  <si>
    <t>Incorpora las necesidades de usuarios y ciudadanos en los proyectos institucionales, teniendo en cuenta la visión de servicio a corto, mediano y largo plazo.</t>
  </si>
  <si>
    <t>Aplica los conceptos de no estigmatización y no discriminación y genera espacios y lenguaje incluyente.</t>
  </si>
  <si>
    <t>Escucha activamente e informa con veracidad al usuario o ciudadano.</t>
  </si>
  <si>
    <t>Realizar las funciones y cumplir los compromisos organizacionales con eficacia, calidad y oportunidad</t>
  </si>
  <si>
    <t>Dirigir las decisiones y acciones a la satisfacción de las necesidades e intereses de los usuarios (internos y externos) y de los ciudadanos, de conformidad con las responsabilidades públicas asignadas a la entidad</t>
  </si>
  <si>
    <t>Antepone las necesidades de la organización a sus propias necesidades.</t>
  </si>
  <si>
    <t>Apoya a la organización en situaciones difíciles.</t>
  </si>
  <si>
    <t>Demuestra sentido de pertenencia en todas sus actuaciones.</t>
  </si>
  <si>
    <t>Toma la iniciativa de colaborar con sus compañeros y con otras áreas cuando se requiere, sin descuidar sus tareas.</t>
  </si>
  <si>
    <t>ORIENTACIÓN AL USUARIO Y AL CIUDADANO</t>
  </si>
  <si>
    <t>ORIENTACIÓN A RESULTADOS</t>
  </si>
  <si>
    <t>Promueve el cumplimiento de las metas y la organización y respeta sus normas.</t>
  </si>
  <si>
    <t>• Integra a los nuevos miembros y facilita su proceso de reconocimiento y apropiación de las actividades a cargo del equipo.</t>
  </si>
  <si>
    <t>• Establece una comunicación directa con los miembros del equipo que permite compartir información e ideas en condiciones de respeto y cordialidad.</t>
  </si>
  <si>
    <t>• Planifica las propias acciones teniendo en cuenta su repercusión en la consecución de los objetivos grupales.</t>
  </si>
  <si>
    <t>• Asume su responsabilidad como miembro de un equipo de trabajo y se enfoca en contribuir con el compromiso y la motivación de sus miembros.</t>
  </si>
  <si>
    <t>• Respeta la diversidad de criterios y opiniones de los miembros del equipo.</t>
  </si>
  <si>
    <t>• Cumple los compromisos que adquiere con el equipo.</t>
  </si>
  <si>
    <t xml:space="preserve">Trabajar con otros de forma integrada y armónica para l consecución de metas institucionales comunes.
</t>
  </si>
  <si>
    <t>Enfrentar con flexibilidad las situaciones nuevas asumiendo un manejo positivo y constructivo de los cambios</t>
  </si>
  <si>
    <t>• Promueve al grupo para que se adapten a las nuevas condiciones.</t>
  </si>
  <si>
    <t>• Apoya a la entidad en nuevas decisiones y coopera activamente en la implementación de nuevos objetivos, formas de trabajo y procedimientos.</t>
  </si>
  <si>
    <t>• Responde al cambio con flexibilidad.</t>
  </si>
  <si>
    <t>• Acepta y se adapta fácilmente a las nuevas situaciones.</t>
  </si>
  <si>
    <t>ADAPTACIÓN AL CAMBIO</t>
  </si>
  <si>
    <t>• Articula objetivos, recursos y metas de forma tal que los resultados generen valor.</t>
  </si>
  <si>
    <t>• Adopta alterativas si el contexto presenta obstrucciones a la ejecuci6n de la planeación anual, involucrando al equipo, aliados y superiores para el logro de los objetivos.</t>
  </si>
  <si>
    <t>• Vincula a los actores con incidencia potencial en los resultados del área a su cargo, para articular acciones o anticipar negociaciones necesarias.</t>
  </si>
  <si>
    <t>• Monitorea periódicamente los resultados alcanzados e introduce cambios en la planeación para alcanzarlos.</t>
  </si>
  <si>
    <t>• Presenta nuevas estrategias ante aliados y superiores para contribuir al logro de los objetivos institucionales.</t>
  </si>
  <si>
    <t xml:space="preserve">• Comunica de manera asertiva, clara y contundente el objetivo o la meta, logrando la motivación y compromiso de los equipos de trabajo. </t>
  </si>
  <si>
    <t>LIDERAZGO EFECTIVO</t>
  </si>
  <si>
    <t>PLANEACIÓN</t>
  </si>
  <si>
    <t>TOMA DE DECISIONES</t>
  </si>
  <si>
    <t>Gerenciar equipos, optimizando la aplicación del talento disponible y creando un entorno positivo y de compromiso para el logro de los resultados.</t>
  </si>
  <si>
    <t>Determinar eficazmente las metas y prioridades institucionales, identificando las acciones, los responsables, los plazos y los recursos requeridos para alcanzarlas.</t>
  </si>
  <si>
    <t>Elegir entre dos o más alternativas para solucionar un problema o atender una situación, comprometiéndose con acciones concretas y consecuentes con la decisión.</t>
  </si>
  <si>
    <t>• Traduce la visión y logra que cada miembro del equipo se comprometa y aporte, en un entorno participativo y de toma de decisiones.</t>
  </si>
  <si>
    <t>• Forma equipos, y les delega responsabilidades y tareas en función de las competencias, el potencial y los intereses de los miembros del equipo.</t>
  </si>
  <si>
    <t>• Crea compromiso y moviliza a los miembros de su equipo a gestionar, aceptar retos, desafíos y directrices, superando intereses personales para alcanzar las metas.</t>
  </si>
  <si>
    <t>• Brinda apoyo y motiva a su equipo en momentos de adversidad, a la vez que comparte las mejores prácticas y desempeños y celebra el éxito con su gente, incidiendo positivamente en la calidad de vida laboral.</t>
  </si>
  <si>
    <t>• Propicia, favorece y acompaña las condiciones para generar y mantener un clima laboral positivo en un entorno de inclusión.</t>
  </si>
  <si>
    <t>• Fomenta la comunicación clara y concreta en un entorno de respecto.</t>
  </si>
  <si>
    <t>• Prevé situaciones y escenarios futuros.</t>
  </si>
  <si>
    <t>• Establece los planes de acción necesarios para el desarrollo de los objetivos estratégicos, teniendo en cuenta actividades responsables, plazos y recursos requeridos; promoviendo altos estándares de desempeño.</t>
  </si>
  <si>
    <t>• Hace seguimiento a la planeación institucional, con base en los indicadores y metas planeadas, verificando que se realicen los ajustes y retroalimentando el proceso.</t>
  </si>
  <si>
    <t>• Orienta la planeación institucional con una visión estratégica, que tiene en cuenta las necesidades y expectativas de los usuarios y ciudadanos.</t>
  </si>
  <si>
    <t>• Optimiza el uso de los recursos.</t>
  </si>
  <si>
    <t>• Concretas oportunidades que generan valor a corto, mediano y largo plazo.</t>
  </si>
  <si>
    <t>• Elige con oportunidad, entre las alternativas disponibles, los proyectos a realizar, estableciendo responsabilidades precisas con base en las prioridades de la entidad.</t>
  </si>
  <si>
    <t>• Toma en cuenta la opinión técnica de los miembros de su equipo al analizar las alternativas existentes para tomar una decisión y desarrollarla.</t>
  </si>
  <si>
    <t>• Decide en situaciones de alta complejidad e incertidumbre teniendo en consideración la consecución del ogros y objetivos de la entidad.</t>
  </si>
  <si>
    <t>• Efectúa los cambios que considera necesarios para solucionar los problemas detectados o atender situaciones particulares y se hace responsable de la decisión tomada.</t>
  </si>
  <si>
    <t>• Detecta amenazas y oportunidades frente a posibles decisiones y elige de forma pertinente.</t>
  </si>
  <si>
    <t>• Asume los riegos de las decisiones tomadas.</t>
  </si>
  <si>
    <t>• Identifica las competencias de los miembros del equipo, las evalúa y las impulsa activamente para su desarrollo y aplicación a las tareas asignadas.</t>
  </si>
  <si>
    <t>• Promueve la formación de equipos con interdependencias positivas y genera espacios de aprendizaje colaborativo, poniendo en común experiencias, hallazgos y problemas.</t>
  </si>
  <si>
    <t>• Organiza los entornos de trabajo para fomentar la polivalencia profesional de los miembros del equipo, facilitando la rotación de puestos y de tareas.</t>
  </si>
  <si>
    <t>• Asume una función orientadora para promover y afianzar las mejores prácticas y desempeños.</t>
  </si>
  <si>
    <t>• Empodera a los miembros del equipo dándoles autonomía y poder de decisión, preservando la equidad interna y generando compromiso en su equipo de trabajo.</t>
  </si>
  <si>
    <t>• Se capacita permanente y actualiza sus competencias y estrategias directivas.</t>
  </si>
  <si>
    <t>• Integra varias áreas de conocimiento para interpretar las interacciones del entorno.</t>
  </si>
  <si>
    <t>• Comprende y gestiona las interrelaciones entre las causas y los efectos dentro de los diferentes procesos en los que participa.</t>
  </si>
  <si>
    <t>• Identifica la dinámica de los sistemas en los que se ve inmerso y sus conexiones para afrontar los retos del entorno.</t>
  </si>
  <si>
    <t>• Participa activamente en el equipo considerando su complejidad e interdependencia para impactar en los resultados esperados.</t>
  </si>
  <si>
    <t>• Influye positivamente al equipo desde una perspectiva sistémica, generando una dinámica propia que integre diversos enfoques para interpretar el entorno.</t>
  </si>
  <si>
    <t xml:space="preserve">Forjar un clima laboral en el que los intereses de los equipos y de las personas se armonicen con los objetivos y resultados de la organización generando oportunidades de aprendizaje y desarrollo, además de incentivos para reforzar el alto rendimiento. 
</t>
  </si>
  <si>
    <t>Comprender y afrontar la realidad y sus conexiones para abordar el funcionamiento integral  y articulado de la organización e incidir en los resultados esperados.</t>
  </si>
  <si>
    <t>PENSAMIENTO SISTEMICO</t>
  </si>
  <si>
    <t xml:space="preserve">
GESTION DEL DESARROLLO DE LAS PERSONAS 
</t>
  </si>
  <si>
    <t>TRABAJO EN EQUIPO</t>
  </si>
  <si>
    <t>• Establece estrategias que permitan prevenir los conflictos o detectarlos a tiempo.</t>
  </si>
  <si>
    <t>• Evalúa las causas del conflicto de manera objetiva para tomar decisiones.</t>
  </si>
  <si>
    <t>• Aporta opiniones, ideas o sugerencias para solucionar los conflictos en el equipo.</t>
  </si>
  <si>
    <t>• Asume como propia la solución acordada por el equipo.</t>
  </si>
  <si>
    <t>• Aplica soluciones de conflictos anteriores para situaciones similares.</t>
  </si>
  <si>
    <t>• Mantiene actualizados sus conocimientos para apoyar la gestión de la entidad.</t>
  </si>
  <si>
    <t>• Conoce, maneja y sabe aplicar los conocimientos para el logro de resultados.</t>
  </si>
  <si>
    <t>• Emite conceptos técnicos u orientaciones claros, precisos, pertinentes y ajustados a los lineamientos normativos y organizacionales.</t>
  </si>
  <si>
    <t>• Genera conocimientos técnicos de interés para la entidad, los cuales son aprehendidos y utilizados en el actuar de la organización.</t>
  </si>
  <si>
    <t>• Apoya la generación de nuevas ideas y conceptos para el mejoramiento de la entidad.</t>
  </si>
  <si>
    <t>• Prevé situaciones y alternativas de solución que orienten la toma de decisiones de la alta dirección.</t>
  </si>
  <si>
    <t>• Reconoce y hace viables las oportunidades y las comparte con sus jefes para contribuir al logro de objetivos y metas institucionales.</t>
  </si>
  <si>
    <t>• Adelanta estudios o investigaciones y los documenta, para contribuir a la dinámica de la entidad y su competitividad.</t>
  </si>
  <si>
    <t xml:space="preserve">
CREATIVIDAD E INNOVACION 
</t>
  </si>
  <si>
    <t>• Mantiene sus competencias actualizadas en función de los cambios que exige la administración pública en la prestación de un óptimo servicio.</t>
  </si>
  <si>
    <t>• Gestiona sus propias fuentes de información confiable y/o participa de espacios informativos y de capacitación.</t>
  </si>
  <si>
    <t>• Comparte sus saberes y habilidades con sus compañeros de trabajo, y aprende de sus colegas habilidades diferenciales, que le permiten nivelar sus conocimientos en flujos informales de inter-aprendizaje.</t>
  </si>
  <si>
    <t>• Asume la responsabilidad por sus resultados.</t>
  </si>
  <si>
    <t>• Trabaja con base en objetivos claramente establecidos y realistas.</t>
  </si>
  <si>
    <t>• Diseña y utiliza indicadores para medir y comprobar los resultados obtenidos.</t>
  </si>
  <si>
    <t>• Adopta medidas para minimizar riesgos.</t>
  </si>
  <si>
    <t>• Plantea estrategias para alcanzar o superar los resultados esperados.</t>
  </si>
  <si>
    <t>• Se fija metas y obtiene los resultados institucionales esperados.</t>
  </si>
  <si>
    <t>• Cumple con oportunidad las funciones de acuerdo con los estándares, objetivos y tiempos establecidos por la entidad.</t>
  </si>
  <si>
    <t>• Gestiona recursos para mejorar la productividad y toma medidas necesarias para minimizar los riesgos.</t>
  </si>
  <si>
    <t>• Aporta elementos para la consecución de resultados enmarcando sus productos y I o servicios dentro de las normas que rigen a la entidad.</t>
  </si>
  <si>
    <t>• Evalúa de forma regular el grado de consecución de los objetivos.</t>
  </si>
  <si>
    <t>• Valora y atiende las necesidades y peticiones de los usuarios y de los ciudadanos de forma oportuna.</t>
  </si>
  <si>
    <t>• Reconoce la interdependencia entre su trabajo y el de otros.</t>
  </si>
  <si>
    <t>• Establece mecanismos para conocer las necesidades e inquietudes de los usuarios y ciudadanos.</t>
  </si>
  <si>
    <t>• Incorpora las necesidades de usuarios y ciudadanos en los proyectos institucionales, teniendo en cuenta la visión de servicio a corto, mediano y largo plazo.</t>
  </si>
  <si>
    <t>• Aplica los conceptos de no estigmatización y no discriminación y genera espacios y lenguaje incluyente.</t>
  </si>
  <si>
    <t>• Escucha activamente e informa con veracidad al usuario o ciudadano.</t>
  </si>
  <si>
    <t xml:space="preserve">Realizar las funciones y cumplir los compromisos organizacionales con eficacia, calidad y oportunidad
</t>
  </si>
  <si>
    <t xml:space="preserve">Realizar las funciones y cumplir los compromisos organizacionales con eficacia, calidad y oportunidad
</t>
  </si>
  <si>
    <t xml:space="preserve">ORIENTACIÓN A 
RESULTADOS
</t>
  </si>
  <si>
    <t>• Promueve el cumplimiento de las metas y la organización y respecta sus normas.</t>
  </si>
  <si>
    <t>• Antepone las necesidades de la organización a sus propias necesidades.</t>
  </si>
  <si>
    <t>• Apoya a la organización en situaciones difíciles.</t>
  </si>
  <si>
    <t>• Demuestra sentido de pertenencia en todas sus actuaciones.</t>
  </si>
  <si>
    <t>• Toma la iniciativa de colaborar con sus compañeros y con otras áreas cuando se requiere, sin descuidar sus tareas.</t>
  </si>
  <si>
    <t xml:space="preserve">Trabajar con otros de forma integrada y armónica para l consecución de metas institucionales comunes.
</t>
  </si>
  <si>
    <t xml:space="preserve">TRABAJO EN EQUIPO
</t>
  </si>
  <si>
    <t>• Prevé situaciones y alternativas de solución que orientan la toma decisiones de la alta dirección.</t>
  </si>
  <si>
    <t>• Enfrenta los problemas y propone acciones concretas para solucionarlos.</t>
  </si>
  <si>
    <t>• Reconoce y hace viables las oportunidades.</t>
  </si>
  <si>
    <t>• Establece y mantiene relaciones cordiales y reciprocas con redes o grupos de personas internas y externas de la organización que faciliten la consecución de los objetivos institucionales.</t>
  </si>
  <si>
    <t>• Utiliza contactos para conseguir objetivos.</t>
  </si>
  <si>
    <t>• Comparte información para establecer lazos.</t>
  </si>
  <si>
    <t>• Interactúa con otros de un modo efectivo y adecuado.</t>
  </si>
  <si>
    <t>• Se informa permanentemente sobre políticas gubernamentales, problemas y demandas del entorno.</t>
  </si>
  <si>
    <t>• Comprende el entorno organizacional que enmarca las situaciones objeto de asesoría y lo toma como referente.</t>
  </si>
  <si>
    <t>• Identifica las fuerzas políticas que afectan la organización y las posibles alianzas y las tiene en cuenta al emitir sus conceptos técnicos.</t>
  </si>
  <si>
    <t>• Orienta el desarrollo de estrategias que concilien las fuerzas políticas y las alianzas en pro de la organización.</t>
  </si>
  <si>
    <t xml:space="preserve">ORIENTACIÓN A 
RESULTADOS
</t>
  </si>
  <si>
    <t xml:space="preserve">Trabajar con otros de forma integrada y armónica para l consecución de metas institucionales comunes.
</t>
  </si>
  <si>
    <t xml:space="preserve">TRABAJO EN EQUIPO
</t>
  </si>
  <si>
    <t>• Aporta soluciones alternativas en lo que refiere a sus saberes específicos.</t>
  </si>
  <si>
    <t>• Informa su experiencia especifica en el proceso de toma de decisiones que involucran aspectos de su especialidad.</t>
  </si>
  <si>
    <t>• Anticipa problemas imprevisibles que advierte en su carácter de especialista.</t>
  </si>
  <si>
    <t xml:space="preserve">• Asume la interdisciplinariedad aprendiendo puntos de vista diversos y alternativos al propio, para analizar y ponderar soluciones posibles. </t>
  </si>
  <si>
    <t>• Utiliza canales de comunicación, en su diversa expresión, con claridad, precisión y tono agradable para el receptor.</t>
  </si>
  <si>
    <t>• Redacta textos, informe, mensajes, cuadros o graficas con claridad, precisión y tono agradable para el receptor.</t>
  </si>
  <si>
    <t>• Mantiene escucha y lectura atenta a efectos de comprender mejor los mensajes o información recibida.</t>
  </si>
  <si>
    <t>• Da respuesta a cada comunicación recibida de modo inmediato.</t>
  </si>
  <si>
    <t>• Ejecuta sus tareas con los criterios de calidad establecidos.</t>
  </si>
  <si>
    <t>• Revisa procedimientos e instrumentos para mejorar tiempos y resultados y para anticipar soluciones a problemas.</t>
  </si>
  <si>
    <t>• Desarrolla las actividades de acuerdo con las pautas y protocolos definidos.</t>
  </si>
  <si>
    <t>• Discrimina con efectividad entre las decisiones que deben ser elevadas a un superior, socializadas al equipo de trabajo o pertenecen a la esfera individual de trabajo.</t>
  </si>
  <si>
    <t>• Adopta decisiones sobre ellas con base en información valida y rigurosa.</t>
  </si>
  <si>
    <t>• Maneja criterios objetivos para analizar la materia a decidir con las personas involucradas.</t>
  </si>
  <si>
    <t>• Asume los efectos de sus decisiones y también de las adoptadas por el equipo de trabajo al que pertenecen.</t>
  </si>
  <si>
    <t xml:space="preserve">Realizar las funciones y cumplir los compromisos organizacionales con eficacia, calidad y oportunidad
</t>
  </si>
  <si>
    <t xml:space="preserve">Trabajar con otros de forma integrada y armónica para l consecución de metas institucionales comunes.
</t>
  </si>
  <si>
    <t xml:space="preserve">TRABAJO EN EQUIPO
</t>
  </si>
  <si>
    <t xml:space="preserve">DIRECCION Y DESARROLLO DE PERSONAL 
</t>
  </si>
  <si>
    <t xml:space="preserve">TOMA DE DECISIONES </t>
  </si>
  <si>
    <t>• Identifica, ubica y desarrolla el talento humano a su cargo.</t>
  </si>
  <si>
    <t>• Orienta la identificación de necesidades de formación y capacitación y apoya la ejecución de las acciones propuestas para satisfacerlas.</t>
  </si>
  <si>
    <t>• Hace uso del as habilidades y recursos dl talento humano a su cargo, para alcanzar las metas y los estándares de productividad.</t>
  </si>
  <si>
    <t>• Establece espacios regulares de retroalimentación y reconocimiento del buen desempeño en pro del mejoramiento continuo de las personas y la organización.</t>
  </si>
  <si>
    <t>• Elige con oportunidad, entre muchas alternativas, los proyectos a realizar, estableciendo responsabilidades precisas con base en las prioridades de la entidad.</t>
  </si>
  <si>
    <t>• Toma en cuenta la opinión técnica de sus colaboradores al analizar las alternativas existentes para tomar una decisión y desarrollarla.</t>
  </si>
  <si>
    <t>• Decide en situaciones de alta complejidad e incertidumbre teniendo en consideración la consecución de logros y objetivos de la entidad.</t>
  </si>
  <si>
    <t xml:space="preserve">Favorecer el aprendizaje y desarrollo de los colaboradores, identificando potencialidades personales y profesionales para facilitar el cumplimiento de objetivos institucionales.
</t>
  </si>
  <si>
    <t>Elegir alternativas para solucionar problemas ejecutar acciones concretas y consecuentes con la decisión.</t>
  </si>
  <si>
    <t xml:space="preserve">ORIENTACIÓN A 
RESULTADOS
</t>
  </si>
  <si>
    <t xml:space="preserve">TRABAJO EN EQUIPO
</t>
  </si>
  <si>
    <t>• Aplica el conocimiento técnico en el desarrollo de sus responsabilidades.</t>
  </si>
  <si>
    <t>• Mantiene actualizado su conocimiento técnico para apoyar su gestión.</t>
  </si>
  <si>
    <t>• Resuelve problemas utilizando conocimientos técnicos de su especialidad, para apoyar el cumplimiento de metas y objetivos institucionales.</t>
  </si>
  <si>
    <t>• Emite conceptos técnicos, juicios o propuestas claros, precisos, pertinentes y ajustados a los lineamientos normativos y organizacionales.</t>
  </si>
  <si>
    <t>• Recibe instrucciones y desarrolla actividades acordes con las mismas.</t>
  </si>
  <si>
    <t>• Acepta la supervisión constante.</t>
  </si>
  <si>
    <t>• Revisa de manera permanente los cambio en los procesos.</t>
  </si>
  <si>
    <t xml:space="preserve">Contar con los conocimientos técnicos requeridos y aplicarlos a situaciones concretas de trabajo, con altos estándares de calidad.
</t>
  </si>
  <si>
    <t>Adaptarse a las políticas institucionales y generar información acorde con los procesos.</t>
  </si>
  <si>
    <t>DISCIPLINA</t>
  </si>
  <si>
    <t xml:space="preserve">
CONFIABILIDAD TECNICA 
</t>
  </si>
  <si>
    <t>• Utiliza el tiempo de manera eficiente.</t>
  </si>
  <si>
    <t>• Maneja adecuadamente los implementos requeridos para la ejecución de su tarea.</t>
  </si>
  <si>
    <t>• Realiza sus tareas con criterios de productividad, calidad, eficiencia y efectividad.</t>
  </si>
  <si>
    <t xml:space="preserve">• Cumple con eficiencia la tarea encomendada. </t>
  </si>
  <si>
    <t xml:space="preserve">Trabajar con otros de forma integrada y armónica para la consecución de metas institucionales comunes.
</t>
  </si>
  <si>
    <t xml:space="preserve">• Maneja con responsabilidad las informaciones personales e institucionales de que dispone </t>
  </si>
  <si>
    <t>• Evade temas que indagan sobre información confidencial.</t>
  </si>
  <si>
    <t>• Recoge solo información imprescindible para el desarrollo de la tarea.</t>
  </si>
  <si>
    <t>• Organiza y custodia de forma adecuada la información a su cuidado, teniendo en cuenta las normas legales y de la organización.</t>
  </si>
  <si>
    <t>• No hace pública la información laboral o de las personas que pueda afectar la organización o las personas.</t>
  </si>
  <si>
    <t>• Trasmite información oportuna y objetiva.</t>
  </si>
  <si>
    <t>• Escucha con interés y capta las necesidades de los demás.</t>
  </si>
  <si>
    <t>• Trasmite la información de forma fidedigna evitando situaciones que puedan generar deterioro en el ambiente laboral.</t>
  </si>
  <si>
    <t>• Toma la iniciativa en el contacto con usuarios para dar avisos, citas o respuestas, utilizando un lenguaje claro para los destinatarios, especialmente con las personas que integran minorías con mayor vulnerabilidad social o con diferencia funcionales.</t>
  </si>
  <si>
    <t>• Articula sus actuaciones con las de los demás.</t>
  </si>
  <si>
    <t>• Cumple los compromisos adquiridos.</t>
  </si>
  <si>
    <t>• Facilita la labor de sus superiores y compañeros de trabajo.</t>
  </si>
  <si>
    <t>NOMBRE COMPETENCIA</t>
  </si>
  <si>
    <t>Mantiene sus competencias actualizadas en función de los cambios que exige la administración pública en la prestación de un óptimo servicio.
Gestiona sus propias fuentes de información confiable y/o participa de espacios informativos y de capacitación.
Comparte sus saberes y habilidades con sus compañeros de trabajo, y aprende de sus colegas habilidades diferenciales, que le permiten nivelar sus conocimientos en flujos informales de inter-aprendizaje.</t>
  </si>
  <si>
    <t>Asume la responsabilidad por sus resultados.
Trabaja con base en objetivos claramente establecidos y realistas.
Diseña y utiliza indicadores para medir y comprobar los resultados obtenidos.
Adopta medidas para minimizar riesgos.
Plantea estrategias para alcanzar o superar los resultados esperados.
Se fija metas y obtiene los resultados institucionales esperados
Cumple con oportunidad las funciones de acuerdo con los estándares, objetivos y tiempos establecidos por la entidad.
Gestiona recursos para mejorar la productividad y toma medidas necesarias para minimizar los riesgos.
Aporta elementos para la consecución de resultados enmarcando sus productos y I o servicios dentro de las normas que rigen a la entidad.
Evalúa de forma regular el grado de consecución de los objetivos.</t>
  </si>
  <si>
    <t>• Cumple los compromisos que adquiere con el equipo.
• Respeta la diversidad de criterios y opiniones de los miembros del equipo.
• Asume su responsabilidad como miembro de un equipo de trabajo y se enfoca en contribuir con el compromiso y la motivación de sus miembros.
• Planifica las propias acciones teniendo en cuenta su repercusión en la consecución de los objetivos grupales.
• Establece una comunicación directa con los miembros del equipo que permite compartir información e ideas en condiciones de respeto y cordialidad.
• Integra a los nuevos miembros y facilita su proceso de reconocimiento y apropiación de las actividades a cargo del equipo.</t>
  </si>
  <si>
    <t>• Acepta y se adapta fácilmente a las nuevas situaciones.
• Responde al cambio con flexibilidad.
• Apoya a la entidad en nuevas decisiones y coopera activamente en la implementación de nuevos objetivos, formas de trabajo y procedimientos.
• Promueve al grupo para que se adapten a las nuevas condiciones.</t>
  </si>
  <si>
    <t xml:space="preserve">• Articula objetivos, recursos y metas de forma tal que los resultados generen valor.
• Adopta alterativas si el contexto presenta obstrucciones a la ejecuci6n de la planeación anual, involucrando al equipo, aliados y superiores para el logro de los objetivos.
• Vincula a los actores con incidencia potencial en los resultados del área a su cargo, para articular acciones o anticipar negociaciones necesarias.
• Monitorea periódicamente los resultados alcanzados e introduce cambios en la planeación para alcanzarlos.
• Presenta nuevas estrategias ante aliados y superiores para contribuir al logro de los objetivos institucionales.
• Comunica de manera asertiva, clara y contundente el objetivo o la meta, logrando la motivación y compromiso de los equipos de trabajo. </t>
  </si>
  <si>
    <t>• Traduce la visión y logra que cada miembro del equipo se comprometa y aporte, en un entorno participativo y de toma de decisiones.
• Forma equipos, y les delega responsabilidades y tareas en función de las competencias, el potencial y los intereses de los miembros del equipo.
• Crea compromiso y moviliza a los miembros de su equipo a gestionar, aceptar retos, desafíos y directrices, superando intereses personales para alcanzar las metas.
• Brinda apoyo y motiva a su equipo en momentos de adversidad, a la vez que comparte las mejores prácticas y desempeños y celebra el éxito con su gente, incidiendo positivamente en la calidad de vida laboral.
• Propicia, favorece y acompaña las condiciones para generar y mantener un clima laboral positivo en un entorno de inclusión.
• Fomenta la comunicación clara y concreta en un entorno de respecto.</t>
  </si>
  <si>
    <t>• Prevé situaciones y escenarios futuros.
• Establece los planes de acción necesarios para el desarrollo de los objetivos estratégicos, teniendo en cuenta actividades responsables, plazos y recursos requeridos; promoviendo altos estándares de desempeño.
• Hace seguimiento a la planeación institucional, con base en los indicadores y metas planeadas, verificando que se realicen los ajustes y retroalimentando el proceso.
• Orienta la planeación institucional con una visión estratégica, que tiene en cuenta las necesidades y expectativas de los usuarios y ciudadanos.
• Optimiza el uso de los recursos.</t>
  </si>
  <si>
    <t>• Concretas oportunidades que generan valor a corto, mediano y largo plazo.
• Elige con oportunidad, entre las alternativas disponibles, los proyectos a realizar, estableciendo responsabilidades precisas con base en las prioridades de la entidad.
• Toma en cuenta la opinión técnica de los miembros de su equipo al analizar las alternativas existentes para tomar una decisión y desarrollarla.
• Decide en situaciones de alta complejidad e incertidumbre teniendo en consideración la consecución del ogros y objetivos de la entidad.
• Efectúa los cambios que considera necesarios para solucionar los problemas detectados o atender situaciones particulares y se hace responsable de la decisión tomada.
• Detecta amenazas y oportunidades frente a posibles decisiones y elige de forma pertinente.
• Asume los riegos de las decisiones tomadas.</t>
  </si>
  <si>
    <t>• Identifica las competencias de los miembros del equipo, las evalúa y las impulsa activamente para su desarrollo y aplicación a las tareas asignadas.
• Promueve la formación de equipos con interdependencias positivas y genera espacios de aprendizaje colaborativo, poniendo en común experiencias, hallazgos y problemas.
• Organiza los entornos de trabajo para fomentar la polivalencia profesional de los miembros del equipo, facilitando la rotación de puestos y de tareas.
• Asume una función orientadora para promover y afianzar las mejores prácticas y desempeños.
• Empodera a los miembros del equipo dándoles autonomía y poder de decisión, preservando la equidad interna y generando compromiso en su equipo de trabajo.
• Se capacita permanente y actualiza sus competencias y estrategias directivas.</t>
  </si>
  <si>
    <t>• Integra varias áreas de conocimiento para interpretar las interacciones del entorno.
• Comprende y gestiona las interrelaciones entre las causas y los efectos dentro de los diferentes procesos en los que participa.
• Identifica la dinámica de los sistemas en los que se ve inmerso y sus conexiones para afrontar los retos del entorno.
• Participa activamente en el equipo considerando su complejidad e interdependencia para impactar en los resultados esperados.
• Influye positivamente al equipo desde una perspectiva sistémica, generando una dinámica propia que integre diversos enfoques para interpretar el entorno.</t>
  </si>
  <si>
    <t xml:space="preserve">RESOLUCIÓN DE CONFLITOS </t>
  </si>
  <si>
    <t>• Mantiene actualizados sus conocimientos para apoyar la gestión de la entidad.
• Conoce, maneja y sabe aplicar los conocimientos para el logro de resultados.
• Emite conceptos técnicos u orientaciones claros, precisos, pertinentes y ajustados a los lineamientos normativos y organizacionales.
• Genera conocimientos técnicos de interés para la entidad, los cuales son aprehendidos y utilizados en el actuar de la organización.</t>
  </si>
  <si>
    <t>• Apoya la generación de nuevas ideas y conceptos para el mejoramiento de la entidad.
• Prevé situaciones y alternativas de solución que orienten la toma de decisiones de la alta dirección.
• Reconoce y hace viables las oportunidades y las comparte con sus jefes para contribuir al logro de objetivos y metas institucionales.
• Adelanta estudios o investigaciones y los documenta, para contribuir a la dinámica de la entidad y su competitividad.</t>
  </si>
  <si>
    <t xml:space="preserve">GESTION DEL DESARROLLO DE LAS PERSONAS </t>
  </si>
  <si>
    <t>CONCATENADO</t>
  </si>
  <si>
    <t>• Asume la responsabilidad por sus resultados.
• Trabaja con base en objetivos claramente establecidos y realistas.
• Diseña y utiliza indicadores para medir y comprobar los resultados obtenidos.
• Adopta medidas para minimizar riesgos.
• Plantea estrategias para alcanzar o superar los resultados esperados.
• Se fija metas y obtiene los resultados institucionales esperados
• Cumple con oportunidad las funciones de acuerdo con los estándares, objetivos y tiempos establecidos por la entidad.
• Gestiona recursos para mejorar la productividad y toma medidas necesarias para minimizar los riesgos.
• Aporta elementos para la consecución de resultados enmarcando sus productos y I o servicios dentro de las normas que rigen a la entidad.
• Evalúa de forma regular el grado de consecución de los objetivos.</t>
  </si>
  <si>
    <t>• Mantiene sus competencias actualizadas en función de los cambios que exige la administración pública en la prestación de un óptimo servicio.
• Gestiona sus propias fuentes de información confiable y/o participa de espacios informativos y de capacitación.
• Comparte sus saberes y habilidades con sus compañeros de trabajo, y aprende de sus colegas habilidades diferenciales, que le permiten nivelar sus conocimientos en flujos informales de inter-aprendizaje.</t>
  </si>
  <si>
    <t>• Valora y atiende las necesidades y peticiones de los usuarios y de los ciudadanos de forma oportuna.
• Reconoce la interdependencia entre su trabajo y el de otros.
• Establece mecanismos para conocer las necesidades e inquietudes de los usuarios y ciudadanos.
• Incorpora las necesidades de usuarios y ciudadanos en los proyectos institucionales, teniendo en cuenta la visión de servicio a corto, mediano y largo plazo.
• Aplica los conceptos de no estigmatización y no discriminación y genera espacios y lenguaje incluyente.
• Escucha activamente e informa con veracidad al usuario o ciudadano.</t>
  </si>
  <si>
    <t>• Promueve el cumplimiento de las metas y la organización y respeta sus normas.
• Antepone las necesidades de la organización a sus propias necesidades.
• Apoya a la organización en situaciones difíciles.
• Demuestra sentido de pertenencia en todas sus actuaciones.
• Toma la iniciativa de colaborar con sus compañeros y con otras áreas cuando se requiere, sin descuidar sus tareas.</t>
  </si>
  <si>
    <t>•	Valora y atiende las necesidades y peticiones de los usuarios y de los ciudadanos de forma oportuna.
•	Reconoce la interdependencia entre su trabajo y el de otros.
•	Establece mecanismos para conocer las necesidades e inquietudes de los usuarios y ciudadanos.
•	Incorpora las necesidades de usuarios y ciudadanos en los proyectos institucionales, teniendo en cuenta la visión de servicio a corto, mediano y largo plazo.
•	Aplica los conceptos de no estigmatización y no discriminación y genera espacios y lenguaje incluyente.
•	Escucha activamente e informa con veracidad al usuario o ciudadano.</t>
  </si>
  <si>
    <t>•	Asume la responsabilidad por sus resultados.
•	Trabaja con base en objetivos claramente establecidos y realistas.
•	Diseña y utiliza indicadores para medir y comprobar los resultados obtenidos.
•	Adopta medidas para minimizar riesgos.
•	Plantea estrategias para alcanzar o superar los resultados esperados.
•	Se fija metas y obtiene los resultados institucionales esperados.
•	Cumple con oportunidad las funciones de acuerdo con los estándares, objetivos y tiempos establecidos por la entidad.
•	Gestiona recursos para mejorar la productividad y toma medidas necesarias para minimizar los riesgos.
•	Aporta elementos para la consecución de resultados enmarcando sus productos y I o servicios dentro de las normas que rigen a la entidad.
•	Evalúa de forma regular el grado de consecución de los objetivos.</t>
  </si>
  <si>
    <t xml:space="preserve">• Cumple los compromisos que adquiere con el equipo.
• Respeta la diversidad de criterios y opiniones de los miembros del equipo.
• Asume su responsabilidad como miembro de un equipo de trabajo y se enfoca en contribuir con el compromiso y la motivación de sus miembros.
• Planifica las propias acciones teniendo en cuenta su repercusión en la consecución de los objetivos grupales.
</t>
  </si>
  <si>
    <t>• Establece una comunicación directa con los miembros del equipo que permite compartir información e ideas en condiciones de respeto y cordialidad.
• Integra a los nuevos miembros y facilita su proceso de reconocimiento y apropiación de las actividades a cargo del equipo.
• Acepta y se adapta fácilmente a las nuevas situaciones.
• Responde al cambio con flexibilidad.
• Apoya a la entidad en nuevas decisiones y coopera activamente en la implementación de nuevos objetivos, formas de trabajo y procedimientos.
• Promueve al grupo para que se adapten a las nuevas condiciones.</t>
  </si>
  <si>
    <t xml:space="preserve">•	Identifica, ubica y desarrolla el talento humano a su cargo.
•	Orienta la identificación de necesidades de formación y capacitación y apoya la ejecución de las acciones propuestas para satisfacerlas.
•	Hace uso del as habilidades y recursos dl talento humano a su cargo, para alcanzar las metas y los estándares de productividad.
•	Establece espacios regulares de retroalimentación y reconocimiento del buen desempeño en pro del mejoramiento continuo de las personas y la organización.
</t>
  </si>
  <si>
    <t>•	Elige con oportunidad, entre muchas alternativas, los proyectos a realizar, estableciendo responsabilidades precisas con base en las prioridades de la entidad.
•	Toma en cuenta la opinión técnica de sus colaboradores al analizar las alternativas existentes para tomar una decisión y desarrollarla.
•	Decide en situaciones de alta complejidad e incertidumbre teniendo en consideración la consecución de logros y objetivos de la entidad.
•	Efectúa los cambios que considera necesarios para solucionar los problemas detectados o atender situaciones particulares y se hace responsable de la decisión tomada.</t>
  </si>
  <si>
    <t>ORIENTACIÓN AL 
USUARIO Y AL 
CIUDADANO</t>
  </si>
  <si>
    <t xml:space="preserve">•	Asume la responsabilidad por sus resultados.
•	Trabaja con base en objetivos claramente establecidos y realistas.
•	Diseña y utiliza indicadores para medir y comprobar los resultados obtenidos.
•	Adopta medidas para minimizar riesgos.
•	Plantea estrategias para alcanzar o superar los resultados esperados.
•	Se fija metas y obtiene los resultados institucionales esperados.
•	Cumple con oportunidad las funciones de acuerdo con los estándares, objetivos y tiempos establecidos por la entidad.
•	Gestiona recursos para mejorar la productividad y toma medidas necesarias para minimizar los riesgos.
•	Aporta elementos para la consecución de resultados enmarcando sus productos y I o servicios dentro de las normas que rigen a la entidad.
•	Evalúa de forma regular el grado de consecución de los objetivos.
</t>
  </si>
  <si>
    <t xml:space="preserve">
ADAPTACIÓN AL CAMBIO</t>
  </si>
  <si>
    <t xml:space="preserve">• Cumple los compromisos que adquiere con el equipo.
• Respeta la diversidad de criterios y opiniones de los miembros del equipo.
• Asume su responsabilidad como miembro de un equipo de trabajo y se enfoca en contribuir con el compromiso y la motivación de sus miembros.
• Planifica las propias acciones teniendo en cuenta su repercusión en la consecución de los objetivos grupales.
• Establece una comunicación directa con los miembros del equipo que permite compartir información e ideas en condiciones de respeto y cordialidad.
• Integra a los nuevos miembros y facilita su proceso de reconocimiento y apropiación de las actividades a cargo del equipo.
</t>
  </si>
  <si>
    <t xml:space="preserve">•	Aplica el conocimiento técnico en el desarrollo de sus responsabilidades.
•	Mantiene actualizado su conocimiento técnico para apoyar su gestión.
•	Resuelve problemas utilizando conocimientos técnicos de su especialidad, para apoyar el cumplimiento de metas y objetivos institucionales.
•	Emite conceptos técnicos, juicios o propuestas claros, precisos, pertinentes y ajustados a los lineamientos normativos y organizacionales.
</t>
  </si>
  <si>
    <t>•	Recibe instrucciones y desarrolla actividades acordes con las mismas.
•	Acepta la supervisión constante.
•	Revisa de manera permanente los cambio en los procesos.</t>
  </si>
  <si>
    <t xml:space="preserve">ORIENTACIÓN A RESULTADOS
</t>
  </si>
  <si>
    <t xml:space="preserve">CONFIABILIDAD TECNICA
</t>
  </si>
  <si>
    <t>CONSTRUCCION DE RELACIONES</t>
  </si>
  <si>
    <t>Nombre del Cargo</t>
  </si>
  <si>
    <t>Codigo</t>
  </si>
  <si>
    <t>ETAPA DEL PROCESO</t>
  </si>
  <si>
    <t>PE</t>
  </si>
  <si>
    <t>P</t>
  </si>
  <si>
    <t>I</t>
  </si>
  <si>
    <t>E</t>
  </si>
  <si>
    <t>APO</t>
  </si>
  <si>
    <t>APR</t>
  </si>
  <si>
    <t>CONCATENAR PARA APAREZCA COMPROMISOS</t>
  </si>
  <si>
    <t>CONCATENAR PARA QUE APAREZCA EL PRODUCTO</t>
  </si>
  <si>
    <t>AF2</t>
  </si>
  <si>
    <t>S</t>
  </si>
  <si>
    <t>CFM</t>
  </si>
  <si>
    <t>AF1</t>
  </si>
  <si>
    <t>O</t>
  </si>
  <si>
    <t>PU</t>
  </si>
  <si>
    <t>TO</t>
  </si>
  <si>
    <t>Técnico Operativo 7</t>
  </si>
  <si>
    <t>TO7</t>
  </si>
  <si>
    <t>PERF</t>
  </si>
  <si>
    <t>Profesional Especializado RF</t>
  </si>
  <si>
    <t>H</t>
  </si>
  <si>
    <t>IP</t>
  </si>
  <si>
    <t>APRF</t>
  </si>
  <si>
    <t>PRF</t>
  </si>
  <si>
    <t>IRF</t>
  </si>
  <si>
    <t>N</t>
  </si>
  <si>
    <t>R</t>
  </si>
  <si>
    <t>PVRF</t>
  </si>
  <si>
    <t>FRF</t>
  </si>
  <si>
    <t xml:space="preserve">DECISIÓN </t>
  </si>
  <si>
    <r>
      <t>DECISIÓN</t>
    </r>
    <r>
      <rPr>
        <b/>
        <sz val="10"/>
        <rFont val="Calibri"/>
        <family val="2"/>
        <scheme val="minor"/>
      </rPr>
      <t xml:space="preserve"> </t>
    </r>
  </si>
  <si>
    <t>Profesional Universitario RF</t>
  </si>
  <si>
    <t>PURF</t>
  </si>
  <si>
    <t>CALIFICACIÓN PROMEDIO DE LOS COMPROMISOS COMPORTAMENTALES</t>
  </si>
  <si>
    <t>CALIFICACIÓN DEFINITIVA PERIODO ANUAL / PERIODO DE PRUEBA (COMPROMISOS LABORALES + COMPROMISOS COMPORTAMENTALES):</t>
  </si>
  <si>
    <t>Propósito del Empleo</t>
  </si>
  <si>
    <t>Subdirector</t>
  </si>
  <si>
    <t>IDENTIFICAR, INCORPORAR Y APLICAR NUEVOS CONOCIMIENTOS SOBRE REGULACIONES VIGENTES, TECNOLOGÍAS DISPONIBLES MÉTODOS Y PROGRAMAS DE TRABAJO, PARA MANTENER ACTUALIZADA LA EFECTIVIDAD DE SUS PRÁCTICAS LABORALES Y SU VISIÓN DEL CONTEXTO</t>
  </si>
  <si>
    <t>REALIZAR LAS FUNCIONES Y CUMPLIR LOS COMPROMISOS ORGANIZACIONALES CON EFICACIA, CALIDAD Y OPORTUNIDAD</t>
  </si>
  <si>
    <t>DIRIGIR LAS DECISIONES Y ACCIONES A LA SATISFACCIÓN DE LAS NECESIDADES E INTERESES DE LOS USUARIOS (INTERNOS Y EXTERNOS) Y DE LOS CIUDADANOS, DE CONFORMIDAD CON LAS RESPONSABILIDADES PÚBLICAS ASIGNADAS A LA ENTIDAD</t>
  </si>
  <si>
    <t>ALINEAR EL PROPIO COMPORTAMIENTO ALAS NECESIDADES, PRIORIDADES Y METAS ORGANIZACIONALES.</t>
  </si>
  <si>
    <t xml:space="preserve">TRABAJAR CON OTROS DE FORMA INTEGRADA Y ARMÓNICA PARA L CONSECUCIÓN DE METAS INSTITUCIONALES COMUNES.
</t>
  </si>
  <si>
    <t>ENFRENTAR CON FLEXIBILIDAD LAS SITUACIONES NUEVAS ASUMIENDO UN MANEJO POSITIVO Y CONSTRUCTIVO DE LOS CAMBIOS</t>
  </si>
  <si>
    <t>ANTICIPAR OPORTUNIDADES Y RIESGOS EN EL MEDIANO Y LARGO PLAZO PARA EL ÁREA A CARGO, LA ORGANIZACIÓN Y SU ENTORNO, DE MODO TAL QUE LA ESTRATEGIA DIRECTIVA IDENTIFIQUE LA ALTERNATIVA MÁS ADECUADA FRENTE A CADA SITUACIÓN PRESENTE O EVENTUAL, COMUNICANDO AL EQUIPO LA LÓGICA DE LAS DECISIONES DIRECTIVAS QUE CONTRIBUYAN AL BENEFICIO DE LA ENTIDAD Y DEL PAÍS.</t>
  </si>
  <si>
    <t>GERENCIAR EQUIPOS, OPTIMIZANDO LA APLICACIÓN DEL TALENTO DISPONIBLE Y CREANDO UN ENTORNO POSITIVO Y DE COMPROMISO PARA EL LOGRO DE LOS RESULTADOS.</t>
  </si>
  <si>
    <t>DETERMINAR EFICAZMENTE LAS METAS Y PRIORIDADES INSTITUCIONALES, IDENTIFICANDO LAS ACCIONES, LOS RESPONSABLES, LOS PLAZOS Y LOS RECURSOS REQUERIDOS PARA ALCANZARLAS.</t>
  </si>
  <si>
    <t>ELEGIR ENTRE DOS O MÁS ALTERNATIVAS PARA SOLUCIONAR UN PROBLEMA O ATENDER UNA SITUACIÓN, COMPROMETIÉNDOSE CON ACCIONES CONCRETAS Y CONSECUENTES CON LA DECISIÓN.</t>
  </si>
  <si>
    <t xml:space="preserve">FORJAR UN CLIMA LABORAL EN EL QUE LOS INTERESES DE LOS EQUIPOS Y DE LAS PERSONAS SE ARMONICEN CON LOS OBJETIVOS Y RESULTADOS DE LA ORGANIZACIÓN GENERANDO OPORTUNIDADES DE APRENDIZAJE Y DESARROLLO, ADEMÁS DE INCENTIVOS PARA REFORZAR EL ALTO RENDIMIENTO. 
</t>
  </si>
  <si>
    <t>COMPRENDER Y AFRONTAR LA REALIDAD Y SUS CONEXIONES PARA ABORDAR EL FUNCIONAMIENTO INTEGRAL  Y ARTICULADO DE LA ORGANIZACIÓN E INCIDIR EN LOS RESULTADOS ESPERADOS.</t>
  </si>
  <si>
    <t>CAPACIDAD PARA IDENTIFICAR SITUACIONES QUE GENEREN CONFLICTO, PREVENIRLAS O AFRONTARLAS OFRECIENDO ALTERNATIVAS DE SOLUCIÓN Y EVITANDO LAS CONSECUENCIAS NEGATIVAS.</t>
  </si>
  <si>
    <t>CONTAR CON LOS CONOCIMIENTOS TÉCNICOS REQUERIDOS Y APLICARLOS A SITUACIONES CONCRETAS DE TRABAJO, CON ALTOS ESTÁNDARES DE CALIDAD.</t>
  </si>
  <si>
    <t>GENERAR Y DESARROLLAR NUEVAS IDEAS, CONCEPTOS, MÉTODOS Y SOLUCIONES ORIENTADOS A MANTENER LA COMPETITIVIDAD DE LA ENTIDAD Y EL USO EFICIENTE DE RECURSOS.</t>
  </si>
  <si>
    <t>ANTICIPARSE  A LOS PROBLEMAS PROPONIENDO ALTERNATIVAS DE SOLUCIÓN.</t>
  </si>
  <si>
    <t>CAPACIDAD PARA RELACIONARSE EN DIFERENTES ENTORNOS CON EL FIN DE CUMPLIR LOS OBJETIVOS INSTITUCIONALES.</t>
  </si>
  <si>
    <t>CONOCER E INTERPRETAR LA ORGANIZACIÓN, SU FUNCIONAMIENTO Y SUS RELACIONES CON EL ENTORNO.</t>
  </si>
  <si>
    <t>PONER A DISPOSICIÓN DE LA ADMINISTRACIÓN SUS SABERES PROFESIONALES ESPECÍFICOS Y SUS EXPERIENCIAS PREVIAS, GESTIONANDO LA ACTUALIZACIÓN DE SUS SABERES EXPERTOS.</t>
  </si>
  <si>
    <t>ESTABLECER COMUNICACIÓN EFECTIVA Y POSITIVA CON SUPERIORES JERÁRQUICOS, PARES Y CIUDADANOS, TANTO EN LA EXPRESIÓN ESCRITA, COMO VERBAL Y GESTUAL.</t>
  </si>
  <si>
    <t>DESARROLLAR LAS TAREAS A CARGO EN EL MARCO DE LOS PROCEDIMIENTOS VIGENTES Y PROPONER E INTRODUCIR ACCIONES PARA ACELERAR LA MEJORA CONTINUA Y LA PRODUCTIVIDAD.</t>
  </si>
  <si>
    <t>DECIDIR SOBRE LAS CUESTIONES EN LAS QUE ES RESPONSABLES CON CRITERIOS DE ECONOMÍA, EFICACIA, EFICIENCIA Y TRANSPARENCIA DE LAS DECISIÓN.</t>
  </si>
  <si>
    <t>ELEGIR ALTERNATIVAS PARA SOLUCIONAR PROBLEMAS EJECUTAR ACCIONES CONCRETAS Y CONSECUENTES CON LA DECISIÓN.</t>
  </si>
  <si>
    <t>ADAPTARSE A LAS POLÍTICAS INSTITUCIONALES Y GENERAR INFORMACIÓN ACORDE CON LOS PROCESOS.</t>
  </si>
  <si>
    <t>CONOCE LA MAGNITUD DE SUS ACCIONES Y LA FORMA DE AFRONTARLAS.</t>
  </si>
  <si>
    <t xml:space="preserve">ESTABLECER Y MANTENER RELACIONES DE TRABAJO POSITIVAS, BASADAS EN LA COMUNICACIÓN ABIERTA Y FLUIDA Y EN EL RESPETO POR LOS DEMÁS </t>
  </si>
  <si>
    <t>COOPERA CON LOS DEMÁS CON EL FIN DE ALCANZAR LOS OBJETIVOS INSTITUCIONALES.</t>
  </si>
  <si>
    <t>CONCERTACIÓN / FIJACIÓN DE COMPROMISOS</t>
  </si>
  <si>
    <t>AJUSTE DE COMPROMISOS</t>
  </si>
  <si>
    <t>RAZÓN DEL AJUSTE DE LOS COMPROMISOS</t>
  </si>
  <si>
    <t>PRIMER SEMESTRE</t>
  </si>
  <si>
    <t>SEGUNDO SEMESTRE</t>
  </si>
  <si>
    <t>Peso Porcentual del Compromiso</t>
  </si>
  <si>
    <t>TOTAL</t>
  </si>
  <si>
    <t>V. COMPROMISOS COMPORTAMENTALES</t>
  </si>
  <si>
    <t>VI. FIRMAS, RECLAMACIÓN U OBJECIÓN.</t>
  </si>
  <si>
    <t>FIRMA DEL EVALUADO</t>
  </si>
  <si>
    <t>FIRMA DEL JEFE INMEDIATO</t>
  </si>
  <si>
    <t>FIRMA DEL EVALUADOR EN COMISIÓN EVALUADORA</t>
  </si>
  <si>
    <t>Renuencia del Evaluado para firmar la concertación  de compromisos</t>
  </si>
  <si>
    <t>DATOS DEL TESTIGO</t>
  </si>
  <si>
    <t>FIRMA DEL TESTIGO</t>
  </si>
  <si>
    <t>DECISIÓN DE LA COMISIÓN DE PERSONAL</t>
  </si>
  <si>
    <t>MOTIVACIÓN DE LA DECISIÓN</t>
  </si>
  <si>
    <t>Fecha Reclamación (dd/mm/aa)</t>
  </si>
  <si>
    <r>
      <t xml:space="preserve">RECLAMACIÓN U OBJECIÓN EN ÚNICA INSTANCIA ANTE LA COMISIÓN DE PERSONAL </t>
    </r>
    <r>
      <rPr>
        <b/>
        <sz val="14"/>
        <color indexed="8"/>
        <rFont val="Arial"/>
        <family val="2"/>
      </rPr>
      <t>(Artículo 5, numeral 6, letra a), del Acuerdo No. 003-2023 del 18 de mayo de 2023)</t>
    </r>
  </si>
  <si>
    <t>FORMATO 5. PLAN DE MEJORAMIENTO</t>
  </si>
  <si>
    <t>Director_Administrativo_o_Financiero_o_Técnico_u_Operativo</t>
  </si>
  <si>
    <t>Director_Administrativo_o_Financiero_o_Técnico_u_Operativo_R.F.</t>
  </si>
  <si>
    <t>DAFTO</t>
  </si>
  <si>
    <t>DAFTORF</t>
  </si>
  <si>
    <t>AUDITOR_FISCAL_DE_CONTRALORÍA_1</t>
  </si>
  <si>
    <t>AUDITOR_FISCAL_DE_CONTRALORÍA_2</t>
  </si>
  <si>
    <t>AUDITOR_FISCAL_DE_CONTRALORÍA_3</t>
  </si>
  <si>
    <t>Técnico_Operativo</t>
  </si>
  <si>
    <t>AF3</t>
  </si>
  <si>
    <t>*Por separación temporal del evaluado del ejercicio de las funciones de su cargo por un término superior a treinta (30) días calendario.</t>
  </si>
  <si>
    <t>Peso porcentual del compromiso        I Semestre</t>
  </si>
  <si>
    <t>Peso porcentual del compromiso        II Semestre</t>
  </si>
  <si>
    <t>CA</t>
  </si>
  <si>
    <t>DAFTO_APO</t>
  </si>
  <si>
    <t>Participar en la formulación y estructuración del PVCFT y el Plan Anual de Informes Macro, poniendo el conocimiento, experticia y competencia propia del cargo de acuerdo a la disciplina profesional y/o técnica, en  términos de oportunidad, calidad y suficiencia.</t>
  </si>
  <si>
    <t>CONTRALOR_AUXILIAR</t>
  </si>
  <si>
    <t>SUB</t>
  </si>
  <si>
    <t>SUBDIRECTOR</t>
  </si>
  <si>
    <t>Número</t>
  </si>
  <si>
    <t>Confirma Concertación</t>
  </si>
  <si>
    <t>CONTRALOR</t>
  </si>
  <si>
    <t>SUBCONTRALOR</t>
  </si>
  <si>
    <t>SECRETARIO GENERAL DE ORGANISMO DE CONTROL</t>
  </si>
  <si>
    <t>DIRECTOR_ADMINISTRATIVO_O_FINANCIERO_O_TÉCNICO_U_OPERATIVO</t>
  </si>
  <si>
    <t>SUBDIRECTOR ADMINISTRATIVO O FINANCIERO O TÉCNICO U OPERATIVO</t>
  </si>
  <si>
    <t>JEFE DE OFICINA</t>
  </si>
  <si>
    <t>JEFE DE OFICINA ASESORA DE JURÍDICA O DE PLANEACIÓN O DE PRENSA O DE COMUNICACIONES.</t>
  </si>
  <si>
    <t>ALMACENISTA GENERAL</t>
  </si>
  <si>
    <t>PROFESIONAL ESPECIALIZADO</t>
  </si>
  <si>
    <t>PROFESIONAL UNIVERSITARIO</t>
  </si>
  <si>
    <t>TESORERO GENERAL</t>
  </si>
  <si>
    <t>TÉCNICO ADMINISTRATIVO</t>
  </si>
  <si>
    <t>TÉCNICO_OPERATIVO</t>
  </si>
  <si>
    <t>SECRETARIO EJECUTIVO</t>
  </si>
  <si>
    <t>SECRETARIO</t>
  </si>
  <si>
    <t>AUXILIAR ADMINISTRATIVO</t>
  </si>
  <si>
    <t>AUXILIAR DE SERVICIOS GENERALES</t>
  </si>
  <si>
    <t>AYUDANTE</t>
  </si>
  <si>
    <t>CONDUCTOR MECÁNICO</t>
  </si>
  <si>
    <t>CONDUCTOR</t>
  </si>
  <si>
    <t>OPERARIO CALIFICADO</t>
  </si>
  <si>
    <t>OPERARIO</t>
  </si>
  <si>
    <t xml:space="preserve">TIPO DE EVALUACIÓN:           </t>
  </si>
  <si>
    <t xml:space="preserve">DENITIVA:                           </t>
  </si>
  <si>
    <t xml:space="preserve">SEMESTRAL:                        </t>
  </si>
  <si>
    <t xml:space="preserve">PERÍODO DE PRUEBA:                        </t>
  </si>
  <si>
    <t xml:space="preserve"> EXTRAORDINARIA:</t>
  </si>
  <si>
    <t>Primera Eventual</t>
  </si>
  <si>
    <t>Segunda Eventual</t>
  </si>
  <si>
    <t>Tercera Eventual</t>
  </si>
  <si>
    <t>Cuarta Eventual</t>
  </si>
  <si>
    <t>Quinta Eventual</t>
  </si>
  <si>
    <t>Calificación</t>
  </si>
  <si>
    <t>Peso Porcentual</t>
  </si>
  <si>
    <t>Total Días Efectivamente Laborados</t>
  </si>
  <si>
    <t>Días Laborados de cada Evaluación Eventual</t>
  </si>
  <si>
    <t>Nivel de Desarrollo</t>
  </si>
  <si>
    <t>Promedio Semestre</t>
  </si>
  <si>
    <t>FORMATO 1. CONCERTACIÓN DE COMPROMISOS LABORALES Y COMPORTAMENTALES                       PERSONAL ADMINISTRATIVO Y DE APOYO</t>
  </si>
  <si>
    <t>CALIFICACIÓN COMPROMISO             (Con peso porcentual)</t>
  </si>
  <si>
    <t>CALIFICACIÓN COMPROMISO              (Con peso porcentual)</t>
  </si>
  <si>
    <t xml:space="preserve">REALIZAR LAS FUNCIONES Y CUMPLIR LOS COMPROMISOS ORGANIZACIONALES CON EFICACIA, CALIDAD Y OPORTUNIDAD
</t>
  </si>
  <si>
    <t>TRABAJAR CON OTROS DE FORMA INTEGRADA Y ARMÓNICA PARA L CONSECUCIÓN DE METAS INSTITUCIONALES COMUNES.</t>
  </si>
  <si>
    <t>CREATIVIDAD E INNOVACION</t>
  </si>
  <si>
    <t xml:space="preserve">INICIATIVA </t>
  </si>
  <si>
    <t xml:space="preserve">COMUNICACIÓN EFECTIVA </t>
  </si>
  <si>
    <t xml:space="preserve">GESTION DE PROCEDIMIENTOS </t>
  </si>
  <si>
    <t xml:space="preserve">INSTRUMENTACION DE DECISIONES </t>
  </si>
  <si>
    <t xml:space="preserve">ORIENTACIÓN A RESULTADOS
</t>
  </si>
  <si>
    <t xml:space="preserve">TRABAJAR CON OTROS DE FORMA INTEGRADA Y ARMÓNICA PARA L CONSECUCIÓN DE METAS INSTITUCIONALES COMUNES.
</t>
  </si>
  <si>
    <t xml:space="preserve">DIRECCION Y DESARROLLO DE PERSONAL </t>
  </si>
  <si>
    <t>FAVORECER EL APRENDIZAJE Y DESARROLLO DE LOS COLABORADORES, IDENTIFICANDO POTENCIALIDADES PERSONALES Y PROFESIONALES PARA FACILITAR EL CUMPLIMIENTO DE OBJETIVOS INSTITUCIONALES.</t>
  </si>
  <si>
    <t xml:space="preserve">MANEJO DE LA INFORMACIÓN </t>
  </si>
  <si>
    <t>MANEJAR CON RESPONSABILIDAD LA INFORMACIÓN PERSONAL E INSTITUCIONAL DE QUE DISPONE.</t>
  </si>
  <si>
    <t>FORMATO 2. EVALUACIÓN DE COMPROMISOS LABORALES Y COMPORTAMENTALES                         PERSONAL ADMINISTRATIVO Y DE APOYO</t>
  </si>
  <si>
    <t>FORMATO 3. REPORTE DE EVALUACIÓN</t>
  </si>
  <si>
    <t>FORMATO 4. EVALUACIONES PARCIALES EVENTUALES PRIMER SEMESTRE</t>
  </si>
  <si>
    <t>FORMATO 4. EVALUACIONES PARCIALES EVENTUALES SEGUNDO SEMESTRE</t>
  </si>
  <si>
    <t xml:space="preserve">  COMISIÓN ESPECIAL DE CARRERA DE LAS CONTRALORÍAS TERRITORIALES DE COLOMBIA 
    </t>
  </si>
  <si>
    <t xml:space="preserve">COMISIÓN ESPECIAL DE CARRERA DE LAS CONTRALORÍAS TERRITORIALES DE COLOMBIA 
    </t>
  </si>
  <si>
    <t>Cambio de Evaluador</t>
  </si>
  <si>
    <t>Separación Temporal superior a 30 dias</t>
  </si>
  <si>
    <t>Propósito del empleo:</t>
  </si>
  <si>
    <t>Calificación Compromiso (De 1 a 15)</t>
  </si>
  <si>
    <t xml:space="preserve">                                                   Denominación del empleo</t>
  </si>
  <si>
    <t>GERENTE</t>
  </si>
  <si>
    <t>02</t>
  </si>
  <si>
    <t>DENOMINACIÓN DEL EMPLEO</t>
  </si>
  <si>
    <t>DESCRIPCIÓN DE FUNCIONES ESENCIALES</t>
  </si>
  <si>
    <t>CONTRIBUCIONES INDIVIDUALES</t>
  </si>
  <si>
    <t>PROFESIONAL ESPECIALIZADO II</t>
  </si>
  <si>
    <r>
      <t>1.</t>
    </r>
    <r>
      <rPr>
        <sz val="7"/>
        <rFont val="Times New Roman"/>
        <family val="1"/>
      </rPr>
      <t xml:space="preserve">    </t>
    </r>
    <r>
      <rPr>
        <sz val="11"/>
        <rFont val="Arial"/>
        <family val="2"/>
      </rPr>
      <t>Planear, coordinar, ejecutar, y controlar las actividades financieras contables, presupuestales y económicas de la Contraloría   Municipal.</t>
    </r>
  </si>
  <si>
    <t>Los hechos contables y presupuestales deben ser registrados  de forma oportuna, clara y fidedigna, reflejando la realidad de la Contraloría Municipal.</t>
  </si>
  <si>
    <r>
      <t>2.</t>
    </r>
    <r>
      <rPr>
        <sz val="7"/>
        <rFont val="Times New Roman"/>
        <family val="1"/>
      </rPr>
      <t xml:space="preserve">    </t>
    </r>
    <r>
      <rPr>
        <sz val="11"/>
        <rFont val="Arial"/>
        <family val="2"/>
      </rPr>
      <t xml:space="preserve">Planear, coordinar, y controlar las actividades relacionadas con la elaboración, presentación, y ejecución del presupuesto de la entidad.   </t>
    </r>
  </si>
  <si>
    <t>Los informes a cargo, deben ser presentados de forma oportuna, clara y cierta, para dar cumplimiento a los requerimientos de las diferentes Entidades.</t>
  </si>
  <si>
    <r>
      <t>3.</t>
    </r>
    <r>
      <rPr>
        <sz val="7"/>
        <rFont val="Times New Roman"/>
        <family val="1"/>
      </rPr>
      <t xml:space="preserve">    </t>
    </r>
    <r>
      <rPr>
        <sz val="11"/>
        <rFont val="Arial"/>
        <family val="2"/>
      </rPr>
      <t>Proyectar Acto administrativo de constitución de Reservas Presupuestales al cierre de la vigencia fiscal.</t>
    </r>
  </si>
  <si>
    <t>Los certificados de disponibilidad presupuestal y registros presupuestales, deben ser expedidos oportunamente para garantizar la correcta ejecución del presupuesto de la Entidad.</t>
  </si>
  <si>
    <t>Las conciliaciones entre contabilidad y presupuesto debe hacerse en forma oportuna con el fin de controlar correctamente la causación de los hechos contables  presupuestales.</t>
  </si>
  <si>
    <r>
      <t>5.</t>
    </r>
    <r>
      <rPr>
        <sz val="7"/>
        <rFont val="Times New Roman"/>
        <family val="1"/>
      </rPr>
      <t xml:space="preserve">    </t>
    </r>
    <r>
      <rPr>
        <sz val="11"/>
        <rFont val="Arial"/>
        <family val="2"/>
      </rPr>
      <t>Elaborar y firmar los Estados Presupuestales de manera que reflejen la aplicación estricta de la normatividad vigente.</t>
    </r>
  </si>
  <si>
    <t>Las liquidaciones de los diferentes factores salariales y prestacionales deben responder a los derechos laborales reales del personal de la Entidad.</t>
  </si>
  <si>
    <r>
      <t>6.</t>
    </r>
    <r>
      <rPr>
        <sz val="7"/>
        <rFont val="Times New Roman"/>
        <family val="1"/>
      </rPr>
      <t xml:space="preserve">    </t>
    </r>
    <r>
      <rPr>
        <sz val="11"/>
        <rFont val="Arial"/>
        <family val="2"/>
      </rPr>
      <t>Colaborar con el Contralor Municipal y el Secretario General en la elaboración del  proyecto de presupuesto de la Contraloría.</t>
    </r>
  </si>
  <si>
    <t>Al presupuesto apropiado para la Entidad se le debe ejercer control y seguimiento permanente para garantizar su correcta ejecución.</t>
  </si>
  <si>
    <r>
      <t>7.</t>
    </r>
    <r>
      <rPr>
        <sz val="7"/>
        <rFont val="Times New Roman"/>
        <family val="1"/>
      </rPr>
      <t xml:space="preserve">    </t>
    </r>
    <r>
      <rPr>
        <sz val="11"/>
        <rFont val="Arial"/>
        <family val="2"/>
      </rPr>
      <t>Elaborar documentos contables relacionados con la entidad.</t>
    </r>
  </si>
  <si>
    <t>El proceso de comunicación pública será ejecutado siguiendo las diferentes actividades señaladas en cada uno de los procedimientos de comunicación organizacional e informativa, para cumplir correctamente con  lo programado y los objetivos del proceso.</t>
  </si>
  <si>
    <r>
      <t>8.</t>
    </r>
    <r>
      <rPr>
        <sz val="7"/>
        <rFont val="Times New Roman"/>
        <family val="1"/>
      </rPr>
      <t xml:space="preserve">    </t>
    </r>
    <r>
      <rPr>
        <sz val="11"/>
        <rFont val="Arial"/>
        <family val="2"/>
      </rPr>
      <t>Registrar y llevar los libros de contabilidad y presupuesto.</t>
    </r>
  </si>
  <si>
    <t>Los estudios de conveniencia que se elaboren dentro del proceso contractual, deben cumplir los parámetros legales vigentes con el fin de soportar debidamente la necesidad de bienes y servicios.</t>
  </si>
  <si>
    <r>
      <t>9.</t>
    </r>
    <r>
      <rPr>
        <sz val="7"/>
        <rFont val="Times New Roman"/>
        <family val="1"/>
      </rPr>
      <t xml:space="preserve">    </t>
    </r>
    <r>
      <rPr>
        <sz val="11"/>
        <rFont val="Arial"/>
        <family val="2"/>
      </rPr>
      <t>Velar por que se lleven en forma actualizada los registros contables y presupuestales.</t>
    </r>
  </si>
  <si>
    <t>Las actividades relacionadas con el proceso de gestión del talento humano deberán ser ejecutadas en oportunidad de acuerdo a los criterios y métodos de control establecidos.</t>
  </si>
  <si>
    <r>
      <t>10.</t>
    </r>
    <r>
      <rPr>
        <sz val="7"/>
        <rFont val="Times New Roman"/>
        <family val="1"/>
      </rPr>
      <t xml:space="preserve">  </t>
    </r>
    <r>
      <rPr>
        <sz val="11"/>
        <rFont val="Arial"/>
        <family val="2"/>
      </rPr>
      <t>Elaborar permanentemente, conciliaciones entre el movimiento presupuestal y contable de le entidad.</t>
    </r>
  </si>
  <si>
    <r>
      <t>11.</t>
    </r>
    <r>
      <rPr>
        <sz val="7"/>
        <rFont val="Times New Roman"/>
        <family val="1"/>
      </rPr>
      <t xml:space="preserve">  </t>
    </r>
    <r>
      <rPr>
        <sz val="11"/>
        <rFont val="Arial"/>
        <family val="2"/>
      </rPr>
      <t xml:space="preserve">Dirigir la Organización de  la contabilidad y el presupuesto de la Contraloría. </t>
    </r>
  </si>
  <si>
    <r>
      <t>12.</t>
    </r>
    <r>
      <rPr>
        <sz val="7"/>
        <rFont val="Times New Roman"/>
        <family val="1"/>
      </rPr>
      <t xml:space="preserve">  </t>
    </r>
    <r>
      <rPr>
        <sz val="11"/>
        <rFont val="Arial"/>
        <family val="2"/>
      </rPr>
      <t>Elaborar y firmar los Estados Contables de manera que reflejen razonablemente la situación financiera de la Entidad en los términos y condiciones establecidas en la ley.</t>
    </r>
  </si>
  <si>
    <r>
      <t>13.</t>
    </r>
    <r>
      <rPr>
        <sz val="7"/>
        <rFont val="Times New Roman"/>
        <family val="1"/>
      </rPr>
      <t xml:space="preserve">  </t>
    </r>
    <r>
      <rPr>
        <sz val="11"/>
        <rFont val="Arial"/>
        <family val="2"/>
      </rPr>
      <t>Elaborar las liquidaciones de las prestaciones sociales y factores salariales a que  tengan derecho los empleados de la Contraloría Municipal de Neiva.</t>
    </r>
  </si>
  <si>
    <r>
      <t>14.</t>
    </r>
    <r>
      <rPr>
        <sz val="7"/>
        <rFont val="Times New Roman"/>
        <family val="1"/>
      </rPr>
      <t xml:space="preserve">  </t>
    </r>
    <r>
      <rPr>
        <sz val="11"/>
        <rFont val="Arial"/>
        <family val="2"/>
      </rPr>
      <t>Participar en la elaboración y actualización de los manuales presupuestales.</t>
    </r>
  </si>
  <si>
    <r>
      <t>15.</t>
    </r>
    <r>
      <rPr>
        <sz val="7"/>
        <rFont val="Times New Roman"/>
        <family val="1"/>
      </rPr>
      <t xml:space="preserve">  </t>
    </r>
    <r>
      <rPr>
        <sz val="11"/>
        <rFont val="Arial"/>
        <family val="2"/>
      </rPr>
      <t xml:space="preserve">Revisar, clasificar y controlar los documentos, datos y elementos de la dependencia de acuerdo con las normas y procedimientos respectivos. </t>
    </r>
  </si>
  <si>
    <r>
      <t>16.</t>
    </r>
    <r>
      <rPr>
        <sz val="7"/>
        <rFont val="Times New Roman"/>
        <family val="1"/>
      </rPr>
      <t xml:space="preserve">  </t>
    </r>
    <r>
      <rPr>
        <sz val="11"/>
        <rFont val="Arial"/>
        <family val="2"/>
      </rPr>
      <t>Informar al superior inmediato, en forma oportuna, sobre las inconsistencias o anomalías relacionadas con los asuntos, elementos o documentos de su dependencia.</t>
    </r>
  </si>
  <si>
    <r>
      <t>17.</t>
    </r>
    <r>
      <rPr>
        <sz val="7"/>
        <rFont val="Times New Roman"/>
        <family val="1"/>
      </rPr>
      <t xml:space="preserve">  </t>
    </r>
    <r>
      <rPr>
        <sz val="11"/>
        <rFont val="Arial"/>
        <family val="2"/>
      </rPr>
      <t>Responder por la seguridad de elementos, documentos y registros de carácter manual, mecánico o electrónico de su dependencia y adoptar mecanismos para la conservación y el buen uso, evitar  pérdidas, hurtos o el deterioro de los mismos.</t>
    </r>
  </si>
  <si>
    <r>
      <t>18.</t>
    </r>
    <r>
      <rPr>
        <sz val="7"/>
        <rFont val="Times New Roman"/>
        <family val="1"/>
      </rPr>
      <t xml:space="preserve">  </t>
    </r>
    <r>
      <rPr>
        <sz val="11"/>
        <rFont val="Arial"/>
        <family val="2"/>
      </rPr>
      <t>Colaborar con la elaboración de los informes de su dependencia, que deba presentar el contralor al Concejo Municipal, a la Auditoría General de la Nación, y  demás órganos o entidades determinados por ley, dentro del término en ellos requerido.</t>
    </r>
  </si>
  <si>
    <r>
      <t>19.</t>
    </r>
    <r>
      <rPr>
        <sz val="7"/>
        <rFont val="Times New Roman"/>
        <family val="1"/>
      </rPr>
      <t xml:space="preserve">  </t>
    </r>
    <r>
      <rPr>
        <sz val="11"/>
        <rFont val="Arial"/>
        <family val="2"/>
      </rPr>
      <t>Ejecutar todas las actividades relacionadas con el proceso de gestión de talento humano de la Contraloría.</t>
    </r>
  </si>
  <si>
    <r>
      <t>20.</t>
    </r>
    <r>
      <rPr>
        <sz val="7"/>
        <rFont val="Times New Roman"/>
        <family val="1"/>
      </rPr>
      <t xml:space="preserve">  </t>
    </r>
    <r>
      <rPr>
        <sz val="11"/>
        <rFont val="Arial"/>
        <family val="2"/>
      </rPr>
      <t>Registrar y custodiar el libro de posesiones, kárdex de personal y demás documentos en general.</t>
    </r>
  </si>
  <si>
    <r>
      <t>21.</t>
    </r>
    <r>
      <rPr>
        <sz val="7"/>
        <rFont val="Times New Roman"/>
        <family val="1"/>
      </rPr>
      <t xml:space="preserve">  </t>
    </r>
    <r>
      <rPr>
        <sz val="11"/>
        <rFont val="Arial"/>
        <family val="2"/>
      </rPr>
      <t>Controlar el manejo de las historias laborales del personal de la Entidad.</t>
    </r>
  </si>
  <si>
    <r>
      <t>22.</t>
    </r>
    <r>
      <rPr>
        <sz val="7"/>
        <rFont val="Times New Roman"/>
        <family val="1"/>
      </rPr>
      <t xml:space="preserve">  </t>
    </r>
    <r>
      <rPr>
        <sz val="11"/>
        <rFont val="Arial"/>
        <family val="2"/>
      </rPr>
      <t>Expedir los certificados laborales y refrendarlos conjuntamente con el Secretario General.</t>
    </r>
  </si>
  <si>
    <r>
      <t>23.</t>
    </r>
    <r>
      <rPr>
        <sz val="7"/>
        <rFont val="Times New Roman"/>
        <family val="1"/>
      </rPr>
      <t xml:space="preserve">  </t>
    </r>
    <r>
      <rPr>
        <sz val="11"/>
        <rFont val="Arial"/>
        <family val="2"/>
      </rPr>
      <t>Proyectar y elaborar los actos administrativos que deban proferirse con ocasión a las actividades administrativas que adelante la Entidad.</t>
    </r>
  </si>
  <si>
    <r>
      <t>24.</t>
    </r>
    <r>
      <rPr>
        <sz val="7"/>
        <rFont val="Times New Roman"/>
        <family val="1"/>
      </rPr>
      <t xml:space="preserve">  </t>
    </r>
    <r>
      <rPr>
        <sz val="11"/>
        <rFont val="Arial"/>
        <family val="2"/>
      </rPr>
      <t>Ejecutar los procesos y procedimientos de su dependencia.</t>
    </r>
  </si>
  <si>
    <r>
      <t>25.</t>
    </r>
    <r>
      <rPr>
        <sz val="7"/>
        <rFont val="Times New Roman"/>
        <family val="1"/>
      </rPr>
      <t xml:space="preserve">  </t>
    </r>
    <r>
      <rPr>
        <sz val="11"/>
        <rFont val="Arial"/>
        <family val="2"/>
      </rPr>
      <t>Evaluar la funcionalidad y pertinencia de los sistemas y métodos de trabajo utilizados y proponer en coordinación con el superior inmediato las modificaciones, ajustes o nuevas metodologías a desarrollar, para el logro de los objetivos de la dependencia en que se desempeña.</t>
    </r>
  </si>
  <si>
    <r>
      <t>26.</t>
    </r>
    <r>
      <rPr>
        <sz val="7"/>
        <rFont val="Times New Roman"/>
        <family val="1"/>
      </rPr>
      <t xml:space="preserve">  </t>
    </r>
    <r>
      <rPr>
        <sz val="11"/>
        <rFont val="Arial"/>
        <family val="2"/>
      </rPr>
      <t>Asegurar la reserva y confidencialidad de la información suministrada para el desarrollo de sus labores.</t>
    </r>
  </si>
  <si>
    <r>
      <t>27.</t>
    </r>
    <r>
      <rPr>
        <sz val="7"/>
        <rFont val="Times New Roman"/>
        <family val="1"/>
      </rPr>
      <t xml:space="preserve">  </t>
    </r>
    <r>
      <rPr>
        <sz val="11"/>
        <rFont val="Arial"/>
        <family val="2"/>
      </rPr>
      <t>Aportar activamente en la consecución de  buenas relaciones interpersonales con su equipo de trabajo.</t>
    </r>
  </si>
  <si>
    <r>
      <t>28.</t>
    </r>
    <r>
      <rPr>
        <sz val="7"/>
        <rFont val="Times New Roman"/>
        <family val="1"/>
      </rPr>
      <t xml:space="preserve">  </t>
    </r>
    <r>
      <rPr>
        <sz val="11"/>
        <rFont val="Arial"/>
        <family val="2"/>
      </rPr>
      <t>Expedir copias de las diligencias  y documentos que se encuentran en su poder, a solicitud de la parte interesada, salvo que sobre tales actuaciones exista  alguna reserva legal.</t>
    </r>
  </si>
  <si>
    <r>
      <t>29.</t>
    </r>
    <r>
      <rPr>
        <sz val="7"/>
        <rFont val="Times New Roman"/>
        <family val="1"/>
      </rPr>
      <t xml:space="preserve">  </t>
    </r>
    <r>
      <rPr>
        <sz val="11"/>
        <rFont val="Arial"/>
        <family val="2"/>
      </rPr>
      <t>Participar en el análisis de la jurisprudencia relacionada con los procesos de su dependencia.</t>
    </r>
  </si>
  <si>
    <r>
      <t>30.</t>
    </r>
    <r>
      <rPr>
        <sz val="7"/>
        <rFont val="Times New Roman"/>
        <family val="1"/>
      </rPr>
      <t xml:space="preserve">  </t>
    </r>
    <r>
      <rPr>
        <sz val="11"/>
        <rFont val="Arial"/>
        <family val="2"/>
      </rPr>
      <t>Estudiar, evaluar, analizar y conceptuar sobre los asuntos de competencia de la dependencia, de acuerdo con las normas e instrucciones que sean recibidas.</t>
    </r>
  </si>
  <si>
    <r>
      <t>31.</t>
    </r>
    <r>
      <rPr>
        <sz val="7"/>
        <rFont val="Times New Roman"/>
        <family val="1"/>
      </rPr>
      <t xml:space="preserve">  </t>
    </r>
    <r>
      <rPr>
        <sz val="11"/>
        <rFont val="Arial"/>
        <family val="2"/>
      </rPr>
      <t>Adoptar en el desarrollo de sus funciones lo establecido en la normatividad hacia el sistema de Gestión de la Calidad.</t>
    </r>
  </si>
  <si>
    <r>
      <t>32.</t>
    </r>
    <r>
      <rPr>
        <sz val="7"/>
        <rFont val="Times New Roman"/>
        <family val="1"/>
      </rPr>
      <t xml:space="preserve">  </t>
    </r>
    <r>
      <rPr>
        <sz val="11"/>
        <rFont val="Arial"/>
        <family val="2"/>
      </rPr>
      <t>Las demás funciones asignadas por la autoridad competente de acuerdo con el nivel, la naturaleza y el área de desempeño del cargo.</t>
    </r>
  </si>
  <si>
    <r>
      <t>1.</t>
    </r>
    <r>
      <rPr>
        <sz val="7"/>
        <rFont val="Times New Roman"/>
        <family val="1"/>
      </rPr>
      <t xml:space="preserve">    </t>
    </r>
    <r>
      <rPr>
        <sz val="11"/>
        <rFont val="Arial"/>
        <family val="2"/>
      </rPr>
      <t>Ejecutar los procesos y procedimientos de cada una de la dependencia donde sea asignado, observando cada una de las actividades descritas en los mismos.</t>
    </r>
  </si>
  <si>
    <t>Las funciones deberán ser desarrollas con eficacia, eficiencia y efectividad, siguiendo los procedimientos en cada dependencia donde sea asignado el Auxiliar Administrativo.</t>
  </si>
  <si>
    <r>
      <t>2.</t>
    </r>
    <r>
      <rPr>
        <sz val="7"/>
        <rFont val="Times New Roman"/>
        <family val="1"/>
      </rPr>
      <t xml:space="preserve">    </t>
    </r>
    <r>
      <rPr>
        <sz val="11"/>
        <rFont val="Arial"/>
        <family val="2"/>
      </rPr>
      <t>Recibir, revisar, clasificar, radicar, tramitar, distribuir, archivar y mantener seguimiento a los documentos y correspondencia de la dependencia correspondiente.</t>
    </r>
  </si>
  <si>
    <t>El trámite de los registros generados en la Dependencia deben cumplir con los requisitos del Sistema de Gestión de Calidad.</t>
  </si>
  <si>
    <r>
      <t>3.</t>
    </r>
    <r>
      <rPr>
        <sz val="7"/>
        <rFont val="Times New Roman"/>
        <family val="1"/>
      </rPr>
      <t xml:space="preserve">    </t>
    </r>
    <r>
      <rPr>
        <sz val="11"/>
        <rFont val="Arial"/>
        <family val="2"/>
      </rPr>
      <t>Realizar labores de Secretariado.</t>
    </r>
  </si>
  <si>
    <t>La agenda que se lleva en la dependencia, deberá ser controlada de forma efectiva, con el fin de recordar oportunamente las diferentes actividades, reuniones, citas, etc.</t>
  </si>
  <si>
    <r>
      <t>4.</t>
    </r>
    <r>
      <rPr>
        <sz val="7"/>
        <rFont val="Times New Roman"/>
        <family val="1"/>
      </rPr>
      <t xml:space="preserve">    </t>
    </r>
    <r>
      <rPr>
        <sz val="11"/>
        <rFont val="Arial"/>
        <family val="2"/>
      </rPr>
      <t>Proyectar los actos administrativos que le sean asignados.</t>
    </r>
  </si>
  <si>
    <t>La correspondencia de la Dependencia debe ser recibida, revisada, clasificada, radicada, tramitada, distribuida, archivada con oportunidad, para facilitar el control de  la misma</t>
  </si>
  <si>
    <r>
      <t>5.</t>
    </r>
    <r>
      <rPr>
        <sz val="7"/>
        <rFont val="Times New Roman"/>
        <family val="1"/>
      </rPr>
      <t xml:space="preserve">    </t>
    </r>
    <r>
      <rPr>
        <sz val="11"/>
        <rFont val="Arial"/>
        <family val="2"/>
      </rPr>
      <t>Atender en forma oportuna y cortés el teléfono y al público que visite la Entidad.</t>
    </r>
  </si>
  <si>
    <t>Los diferentes actos administrativos procesados en la Dependencia deben elaborarse oportunamente, cumpliendo los términos estipulados ejerciendo control sobre los mismos.</t>
  </si>
  <si>
    <r>
      <t>6.</t>
    </r>
    <r>
      <rPr>
        <sz val="7"/>
        <rFont val="Times New Roman"/>
        <family val="1"/>
      </rPr>
      <t xml:space="preserve">    </t>
    </r>
    <r>
      <rPr>
        <sz val="11"/>
        <rFont val="Arial"/>
        <family val="2"/>
      </rPr>
      <t>Revisar, clasificar y controlar los documentos y elementos de la dependencia, de acuerdo a las normas y procedimientos establecidos.</t>
    </r>
  </si>
  <si>
    <t>La proyección y transcripción de correspondencia y demás documentos deberán ser oportunos, cumpliendo normas de redacción y ortografía.</t>
  </si>
  <si>
    <r>
      <t>7.</t>
    </r>
    <r>
      <rPr>
        <sz val="7"/>
        <rFont val="Times New Roman"/>
        <family val="1"/>
      </rPr>
      <t xml:space="preserve">    </t>
    </r>
    <r>
      <rPr>
        <sz val="11"/>
        <rFont val="Arial"/>
        <family val="2"/>
      </rPr>
      <t>Informar, recordar y coordinar oportunamente las reuniones y eventos en que participe el Jefe Inmediato, llevando la agenda correspondiente si es el caso.</t>
    </r>
  </si>
  <si>
    <t>La atención al cliente externo como interno debe realizarse con respeto y cordialidad, para propender por un buen clima laboral.</t>
  </si>
  <si>
    <r>
      <t>8.</t>
    </r>
    <r>
      <rPr>
        <sz val="7"/>
        <rFont val="Times New Roman"/>
        <family val="1"/>
      </rPr>
      <t xml:space="preserve">    </t>
    </r>
    <r>
      <rPr>
        <sz val="11"/>
        <rFont val="Arial"/>
        <family val="2"/>
      </rPr>
      <t xml:space="preserve">Realizar el seguimiento al trámite interno de los asuntos del despacho de la Dependencia. </t>
    </r>
  </si>
  <si>
    <t>Los asuntos asignados serán resueltos con eficiencia para no generar reprocesos en la dependencia y la Entidad</t>
  </si>
  <si>
    <r>
      <t>9.</t>
    </r>
    <r>
      <rPr>
        <sz val="7"/>
        <rFont val="Times New Roman"/>
        <family val="1"/>
      </rPr>
      <t xml:space="preserve">    </t>
    </r>
    <r>
      <rPr>
        <sz val="11"/>
        <rFont val="Arial"/>
        <family val="2"/>
      </rPr>
      <t>Conservar, responder y llevar las estadísticas relacionadas con los procesos que cursan en la Dependencia, cuando sea el caso.</t>
    </r>
  </si>
  <si>
    <t>Los clientes deberán ser orientados sobre los procedimientos internos de la Entidad para resolver sus solicitudes o inquietudes de forma efectiva.</t>
  </si>
  <si>
    <r>
      <t>10.</t>
    </r>
    <r>
      <rPr>
        <sz val="7"/>
        <rFont val="Times New Roman"/>
        <family val="1"/>
      </rPr>
      <t xml:space="preserve">  </t>
    </r>
    <r>
      <rPr>
        <sz val="11"/>
        <rFont val="Arial"/>
        <family val="2"/>
      </rPr>
      <t>Colaborar con la revisión de los papales de trabajo de cada una de las auditorías realizadas, cuando sea el caso.</t>
    </r>
  </si>
  <si>
    <r>
      <t>11.</t>
    </r>
    <r>
      <rPr>
        <sz val="7"/>
        <rFont val="Times New Roman"/>
        <family val="1"/>
      </rPr>
      <t xml:space="preserve">  </t>
    </r>
    <r>
      <rPr>
        <sz val="11"/>
        <rFont val="Arial"/>
        <family val="2"/>
      </rPr>
      <t>Proyectar, redactar y transcribir los documentos e informes requeridos por el Jefe Inmediato.</t>
    </r>
  </si>
  <si>
    <r>
      <t>12.</t>
    </r>
    <r>
      <rPr>
        <sz val="7"/>
        <rFont val="Times New Roman"/>
        <family val="1"/>
      </rPr>
      <t xml:space="preserve">  </t>
    </r>
    <r>
      <rPr>
        <sz val="11"/>
        <rFont val="Arial"/>
        <family val="2"/>
      </rPr>
      <t>Responder por la seguridad de elementos, documentos y registros de carácter manual, mecánico o electrónico y adoptar mecanismos para la conservación y el buen uso y evitar pérdidas, hurtos o el deterioro de los mismos.</t>
    </r>
  </si>
  <si>
    <r>
      <t>13.</t>
    </r>
    <r>
      <rPr>
        <sz val="7"/>
        <rFont val="Times New Roman"/>
        <family val="1"/>
      </rPr>
      <t xml:space="preserve">  </t>
    </r>
    <r>
      <rPr>
        <sz val="11"/>
        <rFont val="Arial"/>
        <family val="2"/>
      </rPr>
      <t>Informar al Jefe Inmediato, en forma oportuna sobre las inconsistencias o anomalías relacionadas con los asuntos, elementos o documentos de su dependencia.</t>
    </r>
  </si>
  <si>
    <r>
      <t>14.</t>
    </r>
    <r>
      <rPr>
        <sz val="7"/>
        <rFont val="Times New Roman"/>
        <family val="1"/>
      </rPr>
      <t xml:space="preserve">  </t>
    </r>
    <r>
      <rPr>
        <sz val="11"/>
        <rFont val="Arial"/>
        <family val="2"/>
      </rPr>
      <t>Garantizar el conocimiento oportuno, por parte del Jefe Inmediato, de todo tipo de comunicaciones  dirigidas al mismo.</t>
    </r>
  </si>
  <si>
    <r>
      <t>15.</t>
    </r>
    <r>
      <rPr>
        <sz val="7"/>
        <rFont val="Times New Roman"/>
        <family val="1"/>
      </rPr>
      <t xml:space="preserve">  </t>
    </r>
    <r>
      <rPr>
        <sz val="11"/>
        <rFont val="Arial"/>
        <family val="2"/>
      </rPr>
      <t>Atender y orientar a los usuarios y suministrar información, documentos o elementos que sean solicitados de conformidad con los trámites, autorizaciones y procedimientos establecidos.</t>
    </r>
  </si>
  <si>
    <r>
      <t>16.</t>
    </r>
    <r>
      <rPr>
        <sz val="7"/>
        <rFont val="Times New Roman"/>
        <family val="1"/>
      </rPr>
      <t xml:space="preserve">  </t>
    </r>
    <r>
      <rPr>
        <sz val="11"/>
        <rFont val="Arial"/>
        <family val="2"/>
      </rPr>
      <t xml:space="preserve">Llevar controles periódicos sobre consumo de elementos, con el fin de determinar su necesidad real y presentar el programa de requerimiento correspondiente. </t>
    </r>
  </si>
  <si>
    <r>
      <t>17.</t>
    </r>
    <r>
      <rPr>
        <sz val="7"/>
        <rFont val="Times New Roman"/>
        <family val="1"/>
      </rPr>
      <t xml:space="preserve">  </t>
    </r>
    <r>
      <rPr>
        <sz val="11"/>
        <rFont val="Arial"/>
        <family val="2"/>
      </rPr>
      <t>Revisión de la documentación antes de ser entregada al Jefe Inmediato para su firma, cuando sea el caso.</t>
    </r>
  </si>
  <si>
    <r>
      <t>18.</t>
    </r>
    <r>
      <rPr>
        <sz val="7"/>
        <rFont val="Times New Roman"/>
        <family val="1"/>
      </rPr>
      <t xml:space="preserve">  </t>
    </r>
    <r>
      <rPr>
        <sz val="11"/>
        <rFont val="Arial"/>
        <family val="2"/>
      </rPr>
      <t>Efectuar los controles y estadísticas de los asuntos que le sean encomendados.</t>
    </r>
  </si>
  <si>
    <r>
      <t>19.</t>
    </r>
    <r>
      <rPr>
        <sz val="7"/>
        <rFont val="Times New Roman"/>
        <family val="1"/>
      </rPr>
      <t xml:space="preserve">  </t>
    </r>
    <r>
      <rPr>
        <sz val="11"/>
        <rFont val="Arial"/>
        <family val="2"/>
      </rPr>
      <t>Colaborar con el cumplimiento de los objetivos y metas de la dependencia.</t>
    </r>
  </si>
  <si>
    <r>
      <t>20.</t>
    </r>
    <r>
      <rPr>
        <sz val="7"/>
        <rFont val="Times New Roman"/>
        <family val="1"/>
      </rPr>
      <t xml:space="preserve">  </t>
    </r>
    <r>
      <rPr>
        <sz val="11"/>
        <rFont val="Arial"/>
        <family val="2"/>
      </rPr>
      <t>Evaluar la funcionalidad y pertinencia de los sistemas y métodos de trabajo utilizados y proponer en coordinación con el superior inmediato las modificaciones, ajustes o nuevas metodologías a desarrollar para el logro de los objetivos de la dependencia y la Entidad.</t>
    </r>
  </si>
  <si>
    <r>
      <t>21.</t>
    </r>
    <r>
      <rPr>
        <sz val="7"/>
        <rFont val="Times New Roman"/>
        <family val="1"/>
      </rPr>
      <t xml:space="preserve">  </t>
    </r>
    <r>
      <rPr>
        <sz val="11"/>
        <rFont val="Arial"/>
        <family val="2"/>
      </rPr>
      <t>Asegurar la reserva y confidencialidad de la información suministrada para el desarrollo de sus labores.</t>
    </r>
  </si>
  <si>
    <r>
      <t>22.</t>
    </r>
    <r>
      <rPr>
        <sz val="7"/>
        <rFont val="Times New Roman"/>
        <family val="1"/>
      </rPr>
      <t xml:space="preserve">  </t>
    </r>
    <r>
      <rPr>
        <sz val="11"/>
        <rFont val="Arial"/>
        <family val="2"/>
      </rPr>
      <t xml:space="preserve">Aportar activamente en la consecución de  buenas relaciones interpersonales con su equipo de trabajo. </t>
    </r>
  </si>
  <si>
    <r>
      <t>23.</t>
    </r>
    <r>
      <rPr>
        <sz val="7"/>
        <rFont val="Times New Roman"/>
        <family val="1"/>
      </rPr>
      <t xml:space="preserve">  </t>
    </r>
    <r>
      <rPr>
        <sz val="11"/>
        <rFont val="Arial"/>
        <family val="2"/>
      </rPr>
      <t>Participar en la elaboración de los informes, mediciones de indicadores, reportes de riesgos, requeridos para el Sistema de Gestión de Calidad.</t>
    </r>
  </si>
  <si>
    <r>
      <t>24.</t>
    </r>
    <r>
      <rPr>
        <sz val="7"/>
        <rFont val="Times New Roman"/>
        <family val="1"/>
      </rPr>
      <t xml:space="preserve">  </t>
    </r>
    <r>
      <rPr>
        <sz val="11"/>
        <rFont val="Arial"/>
        <family val="2"/>
      </rPr>
      <t>Adoptar en el desarrollo de sus funciones lo establecido en la normatividad hacia el sistema de Gestión de la Calidad.</t>
    </r>
  </si>
  <si>
    <r>
      <t>25.</t>
    </r>
    <r>
      <rPr>
        <sz val="7"/>
        <color theme="1"/>
        <rFont val="Times New Roman"/>
        <family val="1"/>
      </rPr>
      <t xml:space="preserve">  </t>
    </r>
    <r>
      <rPr>
        <sz val="11"/>
        <color theme="1"/>
        <rFont val="Arial"/>
        <family val="2"/>
      </rPr>
      <t xml:space="preserve">Las demás funciones asignadas por la autoridad competente de acuerdo con el nivel, la naturaleza y el área de desempeño del cargo.    </t>
    </r>
  </si>
  <si>
    <r>
      <t>1.</t>
    </r>
    <r>
      <rPr>
        <sz val="7"/>
        <rFont val="Times New Roman"/>
        <family val="1"/>
      </rPr>
      <t xml:space="preserve">    </t>
    </r>
    <r>
      <rPr>
        <sz val="11"/>
        <rFont val="Arial"/>
        <family val="2"/>
      </rPr>
      <t>Mantener el vehículo en perfecto estado de orden y presentación.</t>
    </r>
  </si>
  <si>
    <t>La prestación del servicio se realiza de acuerdo con los parámetros  establecidos por la institución</t>
  </si>
  <si>
    <r>
      <t>2.</t>
    </r>
    <r>
      <rPr>
        <sz val="7"/>
        <rFont val="Times New Roman"/>
        <family val="1"/>
      </rPr>
      <t xml:space="preserve">    </t>
    </r>
    <r>
      <rPr>
        <sz val="11"/>
        <rFont val="Arial"/>
        <family val="2"/>
      </rPr>
      <t>Trasladar al Contralor a los diferentes sitios donde deba desplazarse en cumplimiento de sus funciones.</t>
    </r>
  </si>
  <si>
    <t>La documentación exigida por la autoridades de tránsito tanto la personal como la del vehículo se mantiene actualizada y de acuerdo con las disposiciones establecidas.</t>
  </si>
  <si>
    <r>
      <t>3.</t>
    </r>
    <r>
      <rPr>
        <sz val="7"/>
        <rFont val="Times New Roman"/>
        <family val="1"/>
      </rPr>
      <t xml:space="preserve">    </t>
    </r>
    <r>
      <rPr>
        <sz val="11"/>
        <rFont val="Arial"/>
        <family val="2"/>
      </rPr>
      <t>Guardar absoluta reserva y discreción, en todo lo que involucre el desempeño de sus funciones.</t>
    </r>
  </si>
  <si>
    <t>El vehículo se mantiene en adecuadas condiciones de orden y limpieza.</t>
  </si>
  <si>
    <r>
      <t>4.</t>
    </r>
    <r>
      <rPr>
        <sz val="7"/>
        <rFont val="Times New Roman"/>
        <family val="1"/>
      </rPr>
      <t xml:space="preserve">    </t>
    </r>
    <r>
      <rPr>
        <sz val="11"/>
        <rFont val="Arial"/>
        <family val="2"/>
      </rPr>
      <t>Trasladar a los funcionarios que se le indique, previa orden o autorización del Contralor, en desempeño de sus funciones.</t>
    </r>
  </si>
  <si>
    <t>Los daños, pérdidas o mantenimientos necesarios se comunican oportunamente.</t>
  </si>
  <si>
    <r>
      <t>5.</t>
    </r>
    <r>
      <rPr>
        <sz val="7"/>
        <rFont val="Times New Roman"/>
        <family val="1"/>
      </rPr>
      <t xml:space="preserve">    </t>
    </r>
    <r>
      <rPr>
        <sz val="11"/>
        <rFont val="Arial"/>
        <family val="2"/>
      </rPr>
      <t>Portar todos los documentos de tránsito y legales exigidos para el desarrollo de sus funciones como conductor.</t>
    </r>
  </si>
  <si>
    <t>La atención al cliente externo como interno debe realizarse con respeto y cordialidad.</t>
  </si>
  <si>
    <r>
      <t>6.</t>
    </r>
    <r>
      <rPr>
        <sz val="7"/>
        <rFont val="Times New Roman"/>
        <family val="1"/>
      </rPr>
      <t xml:space="preserve">    </t>
    </r>
    <r>
      <rPr>
        <sz val="11"/>
        <rFont val="Arial"/>
        <family val="2"/>
      </rPr>
      <t>Mantener guardado el vehículo mientras esté inactivo.</t>
    </r>
  </si>
  <si>
    <t>Los asuntos asignados serán resueltos con eficiencia para no generar reprocesos en la Entidad</t>
  </si>
  <si>
    <r>
      <t>7.</t>
    </r>
    <r>
      <rPr>
        <sz val="7"/>
        <rFont val="Times New Roman"/>
        <family val="1"/>
      </rPr>
      <t xml:space="preserve">    </t>
    </r>
    <r>
      <rPr>
        <sz val="11"/>
        <rFont val="Arial"/>
        <family val="2"/>
      </rPr>
      <t>Informar oportunamente al Contralor cuando observe fallas o daños en el vehículo a su cargo.</t>
    </r>
  </si>
  <si>
    <r>
      <t>8.</t>
    </r>
    <r>
      <rPr>
        <sz val="7"/>
        <rFont val="Times New Roman"/>
        <family val="1"/>
      </rPr>
      <t xml:space="preserve">    </t>
    </r>
    <r>
      <rPr>
        <sz val="11"/>
        <rFont val="Arial"/>
        <family val="2"/>
      </rPr>
      <t>Solicitar oportunamente los lubricantes, combustibles, repuestos, y equipos de aseo y seguridad.</t>
    </r>
  </si>
  <si>
    <r>
      <t>9.</t>
    </r>
    <r>
      <rPr>
        <sz val="7"/>
        <rFont val="Times New Roman"/>
        <family val="1"/>
      </rPr>
      <t xml:space="preserve">    </t>
    </r>
    <r>
      <rPr>
        <sz val="11"/>
        <rFont val="Arial"/>
        <family val="2"/>
      </rPr>
      <t>Cumplir estrictamente las normas sobre seguridad, mantenimiento preventivo, prevención de accidentes y demás normas de tránsito vigentes.</t>
    </r>
  </si>
  <si>
    <r>
      <t>10.</t>
    </r>
    <r>
      <rPr>
        <sz val="7"/>
        <rFont val="Times New Roman"/>
        <family val="1"/>
      </rPr>
      <t xml:space="preserve">  </t>
    </r>
    <r>
      <rPr>
        <sz val="11"/>
        <rFont val="Arial"/>
        <family val="2"/>
      </rPr>
      <t xml:space="preserve">Mantener en regla los requisitos que para conducir y para el tránsito del vehículo exija la autoridad competente. </t>
    </r>
  </si>
  <si>
    <r>
      <t>11.</t>
    </r>
    <r>
      <rPr>
        <sz val="7"/>
        <rFont val="Times New Roman"/>
        <family val="1"/>
      </rPr>
      <t xml:space="preserve">  </t>
    </r>
    <r>
      <rPr>
        <sz val="11"/>
        <rFont val="Arial"/>
        <family val="2"/>
      </rPr>
      <t>Ejecutar los procesos y procedimientos de las funciones a su cargo.</t>
    </r>
  </si>
  <si>
    <r>
      <t>12.</t>
    </r>
    <r>
      <rPr>
        <sz val="7"/>
        <rFont val="Times New Roman"/>
        <family val="1"/>
      </rPr>
      <t xml:space="preserve">  </t>
    </r>
    <r>
      <rPr>
        <sz val="11"/>
        <rFont val="Arial"/>
        <family val="2"/>
      </rPr>
      <t>Cumplir con los objetivos y metas concertados en el Despacho y la Entidad.</t>
    </r>
  </si>
  <si>
    <r>
      <t>13.</t>
    </r>
    <r>
      <rPr>
        <sz val="7"/>
        <rFont val="Times New Roman"/>
        <family val="1"/>
      </rPr>
      <t xml:space="preserve">  </t>
    </r>
    <r>
      <rPr>
        <sz val="11"/>
        <rFont val="Arial"/>
        <family val="2"/>
      </rPr>
      <t>Evaluar la funcionalidad y pertinencia de los sistemas y métodos de trabajo utilizados y proponer en coordinación con el superior inmediato las modificaciones, ajustes o nuevas metodologías a desarrollar para el logro de los objetivos encomendados.</t>
    </r>
  </si>
  <si>
    <r>
      <t>14.</t>
    </r>
    <r>
      <rPr>
        <sz val="7"/>
        <rFont val="Times New Roman"/>
        <family val="1"/>
      </rPr>
      <t xml:space="preserve">  </t>
    </r>
    <r>
      <rPr>
        <sz val="11"/>
        <rFont val="Arial"/>
        <family val="2"/>
      </rPr>
      <t>Aportar activamente en la consecución de  buenas relaciones interpersonales con su equipo de trabajo.</t>
    </r>
  </si>
  <si>
    <r>
      <t>15.</t>
    </r>
    <r>
      <rPr>
        <sz val="7"/>
        <rFont val="Times New Roman"/>
        <family val="1"/>
      </rPr>
      <t xml:space="preserve">  </t>
    </r>
    <r>
      <rPr>
        <sz val="11"/>
        <rFont val="Arial"/>
        <family val="2"/>
      </rPr>
      <t>Adoptar en el desarrollo de sus funciones lo establecido en la normatividad hacia el sistema de Gestión de la Calidad.</t>
    </r>
  </si>
  <si>
    <r>
      <t>16.</t>
    </r>
    <r>
      <rPr>
        <sz val="7"/>
        <rFont val="Times New Roman"/>
        <family val="1"/>
      </rPr>
      <t xml:space="preserve">  </t>
    </r>
    <r>
      <rPr>
        <sz val="11"/>
        <rFont val="Arial"/>
        <family val="2"/>
      </rPr>
      <t>Las demás funciones asignadas por la autoridad competente de acuerdo con el nivel, la naturaleza y el área de desempeño del cargo.</t>
    </r>
    <r>
      <rPr>
        <sz val="9.5"/>
        <color rgb="FF000000"/>
        <rFont val="Arial"/>
        <family val="2"/>
      </rPr>
      <t xml:space="preserve"> </t>
    </r>
  </si>
  <si>
    <r>
      <t>1.</t>
    </r>
    <r>
      <rPr>
        <sz val="7"/>
        <rFont val="Times New Roman"/>
        <family val="1"/>
      </rPr>
      <t xml:space="preserve">    </t>
    </r>
    <r>
      <rPr>
        <sz val="11"/>
        <rFont val="Arial"/>
        <family val="2"/>
      </rPr>
      <t>Ejercer la función de recepción de toda la correspondencia externa que llegue a la Entidad.</t>
    </r>
  </si>
  <si>
    <t>Toda la correspondencia externa deberá ser recibida y radicada de acuerdo a las técnicas señaladas en el manual de gestión documental.</t>
  </si>
  <si>
    <r>
      <t>2.</t>
    </r>
    <r>
      <rPr>
        <sz val="7"/>
        <rFont val="Times New Roman"/>
        <family val="1"/>
      </rPr>
      <t xml:space="preserve">    </t>
    </r>
    <r>
      <rPr>
        <sz val="11"/>
        <rFont val="Arial"/>
        <family val="2"/>
      </rPr>
      <t>Entregar oportunamente la correspondencia y demás documentos que despache la Entidad.</t>
    </r>
  </si>
  <si>
    <t>El libro radicador será llevado en orden y debidamente diligenciado, con el fin de llevar el control de la correspondencia externa recibida.</t>
  </si>
  <si>
    <r>
      <t>3.</t>
    </r>
    <r>
      <rPr>
        <sz val="7"/>
        <rFont val="Times New Roman"/>
        <family val="1"/>
      </rPr>
      <t xml:space="preserve">    </t>
    </r>
    <r>
      <rPr>
        <sz val="11"/>
        <rFont val="Arial"/>
        <family val="2"/>
      </rPr>
      <t>Mantener completa reserva sobre la tramitación de documentos a él encomendados.</t>
    </r>
  </si>
  <si>
    <t>La correspondencia se entrega en forma oportuna y de acuerdo con las disposiciones establecidas en la entidad.</t>
  </si>
  <si>
    <r>
      <t>4.</t>
    </r>
    <r>
      <rPr>
        <sz val="7"/>
        <rFont val="Times New Roman"/>
        <family val="1"/>
      </rPr>
      <t xml:space="preserve">    </t>
    </r>
    <r>
      <rPr>
        <sz val="11"/>
        <rFont val="Arial"/>
        <family val="2"/>
      </rPr>
      <t xml:space="preserve">Realizar las diligencias de notificaciones personales cuando sea el caso. </t>
    </r>
  </si>
  <si>
    <t>Las notificaciones Personales se realizan conforme al Ordenamiento Legal</t>
  </si>
  <si>
    <r>
      <t>5.</t>
    </r>
    <r>
      <rPr>
        <sz val="7"/>
        <rFont val="Times New Roman"/>
        <family val="1"/>
      </rPr>
      <t xml:space="preserve">    </t>
    </r>
    <r>
      <rPr>
        <sz val="11"/>
        <rFont val="Arial"/>
        <family val="2"/>
      </rPr>
      <t>Responder por la custodia de los bienes y de la información y documentación que por razón de su empleo tenga bajo su custodia</t>
    </r>
  </si>
  <si>
    <t>Los recorridos por las dependencias se realiza de acuerdo con las disposiciones establecidas y en forma oportuna.</t>
  </si>
  <si>
    <r>
      <t>6.</t>
    </r>
    <r>
      <rPr>
        <sz val="7"/>
        <rFont val="Times New Roman"/>
        <family val="1"/>
      </rPr>
      <t xml:space="preserve">    </t>
    </r>
    <r>
      <rPr>
        <sz val="11"/>
        <rFont val="Arial"/>
        <family val="2"/>
      </rPr>
      <t>Ejecutar los procesos y procedimientos de las funciones a su cargo.</t>
    </r>
  </si>
  <si>
    <t>La prestación del servicio se realiza de acuerdo con los parámetros  establecidos por la Contraloría.</t>
  </si>
  <si>
    <r>
      <t>7.</t>
    </r>
    <r>
      <rPr>
        <sz val="7"/>
        <rFont val="Times New Roman"/>
        <family val="1"/>
      </rPr>
      <t xml:space="preserve">    </t>
    </r>
    <r>
      <rPr>
        <sz val="11"/>
        <rFont val="Arial"/>
        <family val="2"/>
      </rPr>
      <t>Colaborar en la movilización y traslado de elementos, equipos y muebles que se necesiten ubicar dentro de la Contraloría.</t>
    </r>
  </si>
  <si>
    <r>
      <t>8.</t>
    </r>
    <r>
      <rPr>
        <sz val="7"/>
        <rFont val="Times New Roman"/>
        <family val="1"/>
      </rPr>
      <t xml:space="preserve">    </t>
    </r>
    <r>
      <rPr>
        <sz val="11"/>
        <rFont val="Arial"/>
        <family val="2"/>
      </rPr>
      <t>Cumplir con los objetivos y metas concertados con la Entidad.</t>
    </r>
  </si>
  <si>
    <r>
      <t>9.</t>
    </r>
    <r>
      <rPr>
        <sz val="7"/>
        <rFont val="Times New Roman"/>
        <family val="1"/>
      </rPr>
      <t xml:space="preserve">    </t>
    </r>
    <r>
      <rPr>
        <sz val="11"/>
        <rFont val="Arial"/>
        <family val="2"/>
      </rPr>
      <t>Evaluar la funcionalidad y pertinencia de los sistemas y métodos de trabajo utilizados y proponer en coordinación con el superior inmediato las modificaciones, ajustes o nuevas metodologías a desarrollar para el logro de los objetivos encomendados.</t>
    </r>
  </si>
  <si>
    <r>
      <t>10.</t>
    </r>
    <r>
      <rPr>
        <sz val="7"/>
        <rFont val="Times New Roman"/>
        <family val="1"/>
      </rPr>
      <t xml:space="preserve">  </t>
    </r>
    <r>
      <rPr>
        <sz val="11"/>
        <rFont val="Arial"/>
        <family val="2"/>
      </rPr>
      <t>Rendir los informes y preparar los documentos dentro del término en ellos estipulado que le sean requeridos.</t>
    </r>
  </si>
  <si>
    <r>
      <t>11.</t>
    </r>
    <r>
      <rPr>
        <sz val="7"/>
        <rFont val="Times New Roman"/>
        <family val="1"/>
      </rPr>
      <t xml:space="preserve">  </t>
    </r>
    <r>
      <rPr>
        <sz val="11"/>
        <rFont val="Arial"/>
        <family val="2"/>
      </rPr>
      <t>Aportar activamente en la consecución de  buenas relaciones interpersonales con su equipo de trabajo.</t>
    </r>
  </si>
  <si>
    <r>
      <t>12.</t>
    </r>
    <r>
      <rPr>
        <sz val="7"/>
        <rFont val="Times New Roman"/>
        <family val="1"/>
      </rPr>
      <t xml:space="preserve">  </t>
    </r>
    <r>
      <rPr>
        <sz val="11"/>
        <rFont val="Arial"/>
        <family val="2"/>
      </rPr>
      <t>Adoptar en el desarrollo de sus funciones lo establecido en la normatividad hacia el sistema de Gestión de la Calidad.</t>
    </r>
  </si>
  <si>
    <t xml:space="preserve">Las demás funciones asignadas por la autoridad competente de acuerdo con el nivel, la naturaleza y el área de desempeño del cargo. </t>
  </si>
  <si>
    <r>
      <t>1.</t>
    </r>
    <r>
      <rPr>
        <sz val="7"/>
        <rFont val="Times New Roman"/>
        <family val="1"/>
      </rPr>
      <t xml:space="preserve">    </t>
    </r>
    <r>
      <rPr>
        <sz val="11"/>
        <rFont val="Arial"/>
        <family val="2"/>
      </rPr>
      <t>Mantener perfectamente aseadas las dependencias, pisos, paredes, ventanas, escritorios, baños, etc., de la Contraloría.</t>
    </r>
  </si>
  <si>
    <t>La prestación del servicio de aseo se realiza en forma oportuna y de acuerdo con las disposiciones establecidas.</t>
  </si>
  <si>
    <r>
      <t>2.</t>
    </r>
    <r>
      <rPr>
        <sz val="7"/>
        <rFont val="Times New Roman"/>
        <family val="1"/>
      </rPr>
      <t xml:space="preserve">    </t>
    </r>
    <r>
      <rPr>
        <sz val="11"/>
        <rFont val="Arial"/>
        <family val="2"/>
      </rPr>
      <t>Recolectar desechos de materiales provenientes de las Dependencias.</t>
    </r>
  </si>
  <si>
    <t>Los servicios de cafetería se atienden en forma ágil, oportuna y observando las mínimas normas de etiqueta.</t>
  </si>
  <si>
    <r>
      <t>3.</t>
    </r>
    <r>
      <rPr>
        <sz val="7"/>
        <rFont val="Times New Roman"/>
        <family val="1"/>
      </rPr>
      <t xml:space="preserve">    </t>
    </r>
    <r>
      <rPr>
        <sz val="11"/>
        <rFont val="Arial"/>
        <family val="2"/>
      </rPr>
      <t>Efectuar la repartición de alimentos, bebida y similar, cuando se le requiera.</t>
    </r>
  </si>
  <si>
    <r>
      <t>4.</t>
    </r>
    <r>
      <rPr>
        <sz val="7"/>
        <rFont val="Times New Roman"/>
        <family val="1"/>
      </rPr>
      <t xml:space="preserve">    </t>
    </r>
    <r>
      <rPr>
        <sz val="11"/>
        <rFont val="Arial"/>
        <family val="2"/>
      </rPr>
      <t>Responder por los bienes muebles a su cargo.</t>
    </r>
  </si>
  <si>
    <r>
      <t>5.</t>
    </r>
    <r>
      <rPr>
        <sz val="7"/>
        <rFont val="Times New Roman"/>
        <family val="1"/>
      </rPr>
      <t xml:space="preserve">    </t>
    </r>
    <r>
      <rPr>
        <sz val="11"/>
        <rFont val="Arial"/>
        <family val="2"/>
      </rPr>
      <t>Colaborar en oficios varios en que se requiera sus servicios.</t>
    </r>
  </si>
  <si>
    <r>
      <t>6.</t>
    </r>
    <r>
      <rPr>
        <sz val="7"/>
        <rFont val="Times New Roman"/>
        <family val="1"/>
      </rPr>
      <t xml:space="preserve">    </t>
    </r>
    <r>
      <rPr>
        <sz val="11"/>
        <rFont val="Arial"/>
        <family val="2"/>
      </rPr>
      <t>Atender con diligencia y oportunidad los requerimientos de apoyo y servicios al personal de la Entidad.</t>
    </r>
  </si>
  <si>
    <t>Adoptar en el desarrollo de sus funciones lo establecido en la normatividad hacia el sistema de Gestión de la Calidad.</t>
  </si>
  <si>
    <t>AUXILIAR DE SERVICIOS GENERALES CAFETIN</t>
  </si>
  <si>
    <t>AUXILIAR DE SERVICIOS GENERALES MENSAJERO</t>
  </si>
  <si>
    <r>
      <t>1.</t>
    </r>
    <r>
      <rPr>
        <sz val="7"/>
        <rFont val="Times New Roman"/>
        <family val="1"/>
      </rPr>
      <t xml:space="preserve">    </t>
    </r>
    <r>
      <rPr>
        <sz val="11"/>
        <rFont val="Arial"/>
        <family val="2"/>
      </rPr>
      <t>Atender en forma oportuna y cortes el teléfono y al público que visite el despacho del contralor.</t>
    </r>
  </si>
  <si>
    <r>
      <t>2.</t>
    </r>
    <r>
      <rPr>
        <sz val="7"/>
        <rFont val="Times New Roman"/>
        <family val="1"/>
      </rPr>
      <t xml:space="preserve">    </t>
    </r>
    <r>
      <rPr>
        <sz val="11"/>
        <rFont val="Arial"/>
        <family val="2"/>
      </rPr>
      <t>Revisar, clasificar y controlar los documentos y elementos del despacho del contralor de acuerdo a las normas y procedimientos establecidos.</t>
    </r>
  </si>
  <si>
    <r>
      <t>3.</t>
    </r>
    <r>
      <rPr>
        <sz val="7"/>
        <rFont val="Times New Roman"/>
        <family val="1"/>
      </rPr>
      <t xml:space="preserve">    </t>
    </r>
    <r>
      <rPr>
        <sz val="11"/>
        <rFont val="Arial"/>
        <family val="2"/>
      </rPr>
      <t>Informar, recordar y coordinar reuniones y eventos que debe realizar el contralor, llevando la agenda correspondiente y recordando los compromisos adquiridos.</t>
    </r>
  </si>
  <si>
    <r>
      <t>4.</t>
    </r>
    <r>
      <rPr>
        <sz val="7"/>
        <rFont val="Times New Roman"/>
        <family val="1"/>
      </rPr>
      <t xml:space="preserve">    </t>
    </r>
    <r>
      <rPr>
        <sz val="11"/>
        <rFont val="Arial"/>
        <family val="2"/>
      </rPr>
      <t>Proyectar, redactar y transcribir los documentos e informes requeridos por el contralor municipal.</t>
    </r>
  </si>
  <si>
    <r>
      <t>5.</t>
    </r>
    <r>
      <rPr>
        <sz val="7"/>
        <rFont val="Times New Roman"/>
        <family val="1"/>
      </rPr>
      <t xml:space="preserve">    </t>
    </r>
    <r>
      <rPr>
        <sz val="11"/>
        <rFont val="Arial"/>
        <family val="2"/>
      </rPr>
      <t>Proyectar y redactar la respuesta a los oficios de solicitudes de prórroga de suministro de información y de rendición de cuentas e informes dirigidas al contralor, y remitir copia a la Dirección de Fiscalización.</t>
    </r>
  </si>
  <si>
    <r>
      <t>6.</t>
    </r>
    <r>
      <rPr>
        <sz val="7"/>
        <rFont val="Times New Roman"/>
        <family val="1"/>
      </rPr>
      <t xml:space="preserve">    </t>
    </r>
    <r>
      <rPr>
        <sz val="11"/>
        <rFont val="Arial"/>
        <family val="2"/>
      </rPr>
      <t>Responder por la seguridad de elementos, documentos y registros de carácter manual, mecánico o electrónico y adoptar mecanismos para la conservación y el buen uso y evitar pérdidas, hurtos o deterioro de los mismos.</t>
    </r>
  </si>
  <si>
    <r>
      <t>7.</t>
    </r>
    <r>
      <rPr>
        <sz val="7"/>
        <rFont val="Times New Roman"/>
        <family val="1"/>
      </rPr>
      <t xml:space="preserve">    </t>
    </r>
    <r>
      <rPr>
        <sz val="11"/>
        <rFont val="Arial"/>
        <family val="2"/>
      </rPr>
      <t>Recibir, radicar, distribuís y archivar documentos y correspondencia</t>
    </r>
  </si>
  <si>
    <r>
      <t>8.</t>
    </r>
    <r>
      <rPr>
        <sz val="7"/>
        <rFont val="Times New Roman"/>
        <family val="1"/>
      </rPr>
      <t xml:space="preserve">    </t>
    </r>
    <r>
      <rPr>
        <sz val="11"/>
        <rFont val="Arial"/>
        <family val="2"/>
      </rPr>
      <t>Llevar el registro de todos los documentos que lleguen para el estudio del contralor con anotación del funcionario respectivo y fecha de entrada y salida.</t>
    </r>
  </si>
  <si>
    <r>
      <t>9.</t>
    </r>
    <r>
      <rPr>
        <sz val="7"/>
        <rFont val="Times New Roman"/>
        <family val="1"/>
      </rPr>
      <t xml:space="preserve">    </t>
    </r>
    <r>
      <rPr>
        <sz val="11"/>
        <rFont val="Arial"/>
        <family val="2"/>
      </rPr>
      <t>Informar al contralor, en forma oportuna sobre las inconsistencias o anomalías relacionadas con los asuntos, elementos o documentos de su dependencia.</t>
    </r>
  </si>
  <si>
    <r>
      <t>10.</t>
    </r>
    <r>
      <rPr>
        <sz val="7"/>
        <rFont val="Times New Roman"/>
        <family val="1"/>
      </rPr>
      <t xml:space="preserve">  </t>
    </r>
    <r>
      <rPr>
        <sz val="11"/>
        <rFont val="Arial"/>
        <family val="2"/>
      </rPr>
      <t>Garantizar el conocimiento oportuno, por parte del contralor municipal de todo tipo de comunicaciones dirigidas al mismo.</t>
    </r>
  </si>
  <si>
    <r>
      <t>11.</t>
    </r>
    <r>
      <rPr>
        <sz val="7"/>
        <rFont val="Times New Roman"/>
        <family val="1"/>
      </rPr>
      <t xml:space="preserve">  </t>
    </r>
    <r>
      <rPr>
        <sz val="11"/>
        <rFont val="Arial"/>
        <family val="2"/>
      </rPr>
      <t>Preparar y editar los documentos e informes requeridos por el contralor municipal para el cumplimiento de sus  competencias.</t>
    </r>
  </si>
  <si>
    <r>
      <t>12.</t>
    </r>
    <r>
      <rPr>
        <sz val="7"/>
        <rFont val="Times New Roman"/>
        <family val="1"/>
      </rPr>
      <t xml:space="preserve">  </t>
    </r>
    <r>
      <rPr>
        <sz val="11"/>
        <rFont val="Arial"/>
        <family val="2"/>
      </rPr>
      <t>Atender y orientar a los usuarios y suministrar información, documentos o elementos que sean solicitados de conformidad con los trámites, autorización y procedimientos establecidos.</t>
    </r>
  </si>
  <si>
    <r>
      <t>13.</t>
    </r>
    <r>
      <rPr>
        <sz val="7"/>
        <rFont val="Times New Roman"/>
        <family val="1"/>
      </rPr>
      <t xml:space="preserve">  </t>
    </r>
    <r>
      <rPr>
        <sz val="11"/>
        <rFont val="Arial"/>
        <family val="2"/>
      </rPr>
      <t>Llevar controles periódicos sobre consumo de elementos, con el fin de determinar su necesidad real y presentar el programa de requerimiento correspondiente.</t>
    </r>
  </si>
  <si>
    <r>
      <t>14.</t>
    </r>
    <r>
      <rPr>
        <sz val="7"/>
        <rFont val="Times New Roman"/>
        <family val="1"/>
      </rPr>
      <t xml:space="preserve">  </t>
    </r>
    <r>
      <rPr>
        <sz val="11"/>
        <rFont val="Arial"/>
        <family val="2"/>
      </rPr>
      <t>Realizar el seguimiento al trámite interno de los asuntos del despacho del contralor.</t>
    </r>
  </si>
  <si>
    <r>
      <t>15.</t>
    </r>
    <r>
      <rPr>
        <sz val="7"/>
        <rFont val="Times New Roman"/>
        <family val="1"/>
      </rPr>
      <t xml:space="preserve">  </t>
    </r>
    <r>
      <rPr>
        <sz val="11"/>
        <rFont val="Arial"/>
        <family val="2"/>
      </rPr>
      <t>Realizar las labores de secretariado relacionadas con el despacho del contralor municipal.</t>
    </r>
  </si>
  <si>
    <r>
      <t>16.</t>
    </r>
    <r>
      <rPr>
        <sz val="7"/>
        <rFont val="Times New Roman"/>
        <family val="1"/>
      </rPr>
      <t xml:space="preserve">  </t>
    </r>
    <r>
      <rPr>
        <sz val="11"/>
        <rFont val="Arial"/>
        <family val="2"/>
      </rPr>
      <t xml:space="preserve">Coordinar y organizar el trámite de la correspondencia interna y externa, como la revisión de la documentación andes de ser remitida para la firma del contralor. </t>
    </r>
  </si>
  <si>
    <r>
      <t>17.</t>
    </r>
    <r>
      <rPr>
        <sz val="7"/>
        <rFont val="Times New Roman"/>
        <family val="1"/>
      </rPr>
      <t xml:space="preserve">  </t>
    </r>
    <r>
      <rPr>
        <sz val="11"/>
        <rFont val="Arial"/>
        <family val="2"/>
      </rPr>
      <t>Realizar la publicación en el diario oficial y demás medios, de los actos administrativos que expida la Contraloría Municipal.</t>
    </r>
  </si>
  <si>
    <r>
      <t>18.</t>
    </r>
    <r>
      <rPr>
        <sz val="7"/>
        <rFont val="Times New Roman"/>
        <family val="1"/>
      </rPr>
      <t xml:space="preserve">  </t>
    </r>
    <r>
      <rPr>
        <sz val="11"/>
        <rFont val="Arial"/>
        <family val="2"/>
      </rPr>
      <t>Colaborar con el cumplimento de los objetivos y metas del despacho del Contralor Municipal.</t>
    </r>
  </si>
  <si>
    <r>
      <t>19.</t>
    </r>
    <r>
      <rPr>
        <sz val="7"/>
        <rFont val="Times New Roman"/>
        <family val="1"/>
      </rPr>
      <t xml:space="preserve">  </t>
    </r>
    <r>
      <rPr>
        <sz val="11"/>
        <rFont val="Arial"/>
        <family val="2"/>
      </rPr>
      <t>Contribuir a la definición de los procesos y procedimientos del Despacho del Contralor Municipal.</t>
    </r>
  </si>
  <si>
    <r>
      <t>20.</t>
    </r>
    <r>
      <rPr>
        <sz val="7"/>
        <rFont val="Times New Roman"/>
        <family val="1"/>
      </rPr>
      <t xml:space="preserve">  </t>
    </r>
    <r>
      <rPr>
        <sz val="11"/>
        <rFont val="Arial"/>
        <family val="2"/>
      </rPr>
      <t>Cumplir con los objetivos y metas concertados de acuerdo con los indicadores de gestión y desempeño.</t>
    </r>
  </si>
  <si>
    <r>
      <t>21.</t>
    </r>
    <r>
      <rPr>
        <sz val="7"/>
        <rFont val="Times New Roman"/>
        <family val="1"/>
      </rPr>
      <t xml:space="preserve">  </t>
    </r>
    <r>
      <rPr>
        <sz val="11"/>
        <rFont val="Arial"/>
        <family val="2"/>
      </rPr>
      <t>Evaluar la funcionalidad y pertinencia de los sistemas y métodos de trabajos utilizados y proponer en coordinación con el superior inmediato las modificaciones, ajuste o nuevas metodologías a desarrollar para el logro de los objetivos del despacho del contralor.</t>
    </r>
  </si>
  <si>
    <r>
      <t>22.</t>
    </r>
    <r>
      <rPr>
        <sz val="7"/>
        <rFont val="Times New Roman"/>
        <family val="1"/>
      </rPr>
      <t xml:space="preserve">  </t>
    </r>
    <r>
      <rPr>
        <sz val="11"/>
        <rFont val="Arial"/>
        <family val="2"/>
      </rPr>
      <t>Asegurar la reserva y confidencialidad de la información suministrada para el desarrollo de sus labores</t>
    </r>
  </si>
  <si>
    <r>
      <t>23.</t>
    </r>
    <r>
      <rPr>
        <sz val="7"/>
        <rFont val="Times New Roman"/>
        <family val="1"/>
      </rPr>
      <t xml:space="preserve">  </t>
    </r>
    <r>
      <rPr>
        <sz val="11"/>
        <rFont val="Arial"/>
        <family val="2"/>
      </rPr>
      <t>Aportar activamente en la consecución de buenas relaciones interpersonales con su equipo de trabajo.</t>
    </r>
  </si>
  <si>
    <t>SECRETARIA</t>
  </si>
  <si>
    <t>Atención oportuna al cliente interno y externo</t>
  </si>
  <si>
    <t>Oficios</t>
  </si>
  <si>
    <t>Circulares</t>
  </si>
  <si>
    <t>Memorandos</t>
  </si>
  <si>
    <t>Radicación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</si>
</sst>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0.0"/>
    <numFmt numFmtId="165" formatCode="#,##0.00_ ;\-#,##0.00\ "/>
    <numFmt numFmtId="166" formatCode="_(* #,##0.00_);_(* \(#,##0.00\);_(* &quot;-&quot;??_);_(@_)"/>
    <numFmt numFmtId="167" formatCode="0.0"/>
    <numFmt numFmtId="168" formatCode="0.00_);\(0.00\)"/>
    <numFmt numFmtId="169" formatCode="[$-F800]dddd\,\ mmmm\ dd\,\ yyyy"/>
    <numFmt numFmtId="170" formatCode="0;\-0;;@\ "/>
    <numFmt numFmtId="171" formatCode="0.0_);\(0.0\)"/>
  </numFmts>
  <fonts count="7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David"/>
      <family val="2"/>
      <charset val="177"/>
    </font>
    <font>
      <b/>
      <sz val="11"/>
      <color theme="1"/>
      <name val="Arial"/>
      <family val="2"/>
    </font>
    <font>
      <sz val="11"/>
      <color theme="1"/>
      <name val="Arial"/>
      <family val="2"/>
    </font>
    <font>
      <b/>
      <sz val="12"/>
      <color theme="1"/>
      <name val="Arial"/>
      <family val="2"/>
    </font>
    <font>
      <b/>
      <sz val="14"/>
      <color theme="1"/>
      <name val="Arial"/>
      <family val="2"/>
    </font>
    <font>
      <b/>
      <sz val="10"/>
      <color theme="1"/>
      <name val="Arial"/>
      <family val="2"/>
    </font>
    <font>
      <sz val="12"/>
      <color theme="1"/>
      <name val="Arial"/>
      <family val="2"/>
    </font>
    <font>
      <sz val="11"/>
      <name val="Arial"/>
      <family val="2"/>
    </font>
    <font>
      <b/>
      <sz val="16"/>
      <color theme="1"/>
      <name val="Calibri"/>
      <family val="2"/>
      <scheme val="minor"/>
    </font>
    <font>
      <sz val="14"/>
      <color theme="1"/>
      <name val="Calibri"/>
      <family val="2"/>
      <scheme val="minor"/>
    </font>
    <font>
      <b/>
      <sz val="14"/>
      <color theme="1"/>
      <name val="Calibri"/>
      <family val="2"/>
      <scheme val="minor"/>
    </font>
    <font>
      <b/>
      <sz val="16"/>
      <color indexed="8"/>
      <name val="Arial"/>
      <family val="2"/>
    </font>
    <font>
      <sz val="16"/>
      <color indexed="8"/>
      <name val="Arial"/>
      <family val="2"/>
    </font>
    <font>
      <b/>
      <sz val="14"/>
      <color indexed="8"/>
      <name val="Arial"/>
      <family val="2"/>
    </font>
    <font>
      <b/>
      <sz val="14"/>
      <color indexed="8"/>
      <name val="Bodoni MT Black"/>
      <family val="1"/>
    </font>
    <font>
      <sz val="10"/>
      <color theme="1"/>
      <name val="Arial"/>
      <family val="2"/>
    </font>
    <font>
      <b/>
      <sz val="9"/>
      <color theme="1"/>
      <name val="Arial"/>
      <family val="2"/>
    </font>
    <font>
      <sz val="10"/>
      <color theme="1"/>
      <name val="Calibri"/>
      <family val="2"/>
      <scheme val="minor"/>
    </font>
    <font>
      <b/>
      <i/>
      <sz val="10"/>
      <color theme="1"/>
      <name val="Arial"/>
      <family val="2"/>
    </font>
    <font>
      <b/>
      <sz val="14"/>
      <color theme="0" tint="-0.499984740745262"/>
      <name val="Calibri"/>
      <family val="2"/>
      <scheme val="minor"/>
    </font>
    <font>
      <sz val="12"/>
      <color indexed="8"/>
      <name val="Arial"/>
      <family val="2"/>
    </font>
    <font>
      <sz val="9"/>
      <color theme="1"/>
      <name val="Arial"/>
      <family val="2"/>
    </font>
    <font>
      <b/>
      <sz val="14"/>
      <name val="Calibri"/>
      <family val="2"/>
      <scheme val="minor"/>
    </font>
    <font>
      <b/>
      <sz val="16"/>
      <name val="Calibri"/>
      <family val="2"/>
      <scheme val="minor"/>
    </font>
    <font>
      <b/>
      <sz val="14"/>
      <name val="Arial"/>
      <family val="2"/>
    </font>
    <font>
      <b/>
      <i/>
      <sz val="8"/>
      <color theme="1"/>
      <name val="Arial"/>
      <family val="2"/>
    </font>
    <font>
      <b/>
      <sz val="10"/>
      <color rgb="FFFF0000"/>
      <name val="Arial"/>
      <family val="2"/>
    </font>
    <font>
      <sz val="10"/>
      <color rgb="FFFF0000"/>
      <name val="Arial"/>
      <family val="2"/>
    </font>
    <font>
      <b/>
      <sz val="10"/>
      <color theme="8" tint="-0.249977111117893"/>
      <name val="Arial"/>
      <family val="2"/>
    </font>
    <font>
      <b/>
      <sz val="12"/>
      <color theme="1"/>
      <name val="Calibri"/>
      <family val="2"/>
      <scheme val="minor"/>
    </font>
    <font>
      <b/>
      <sz val="14"/>
      <color indexed="8"/>
      <name val="Calibri"/>
      <family val="2"/>
      <scheme val="minor"/>
    </font>
    <font>
      <sz val="14"/>
      <color theme="1"/>
      <name val="Arial"/>
      <family val="2"/>
    </font>
    <font>
      <i/>
      <sz val="11"/>
      <color theme="1"/>
      <name val="Calibri"/>
      <family val="2"/>
      <scheme val="minor"/>
    </font>
    <font>
      <b/>
      <sz val="16"/>
      <color theme="1"/>
      <name val="Arial"/>
      <family val="2"/>
    </font>
    <font>
      <b/>
      <sz val="12"/>
      <name val="Arial"/>
      <family val="2"/>
    </font>
    <font>
      <sz val="16"/>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b/>
      <sz val="8"/>
      <color theme="1"/>
      <name val="Arial"/>
      <family val="2"/>
    </font>
    <font>
      <sz val="8"/>
      <color theme="1"/>
      <name val="Calibri"/>
      <family val="2"/>
      <scheme val="minor"/>
    </font>
    <font>
      <b/>
      <sz val="11"/>
      <name val="Arial"/>
      <family val="2"/>
    </font>
    <font>
      <b/>
      <sz val="11"/>
      <name val="Calibri"/>
      <family val="2"/>
      <scheme val="minor"/>
    </font>
    <font>
      <b/>
      <sz val="10"/>
      <name val="Arial"/>
      <family val="2"/>
    </font>
    <font>
      <sz val="14"/>
      <name val="Calibri"/>
      <family val="2"/>
      <scheme val="minor"/>
    </font>
    <font>
      <b/>
      <sz val="10"/>
      <name val="Calibri"/>
      <family val="2"/>
      <scheme val="minor"/>
    </font>
    <font>
      <b/>
      <i/>
      <sz val="10"/>
      <name val="Arial"/>
      <family val="2"/>
    </font>
    <font>
      <sz val="14"/>
      <color theme="0" tint="-0.499984740745262"/>
      <name val="Calibri"/>
      <family val="2"/>
    </font>
    <font>
      <sz val="11"/>
      <color rgb="FFFF0000"/>
      <name val="Calibri"/>
      <family val="2"/>
      <scheme val="minor"/>
    </font>
    <font>
      <b/>
      <i/>
      <sz val="11"/>
      <name val="Arial"/>
      <family val="2"/>
    </font>
    <font>
      <b/>
      <sz val="18"/>
      <color theme="1"/>
      <name val="Arial"/>
      <family val="2"/>
    </font>
    <font>
      <sz val="16"/>
      <color theme="1"/>
      <name val="Arial"/>
      <family val="2"/>
    </font>
    <font>
      <sz val="11"/>
      <name val="Calibri"/>
      <family val="2"/>
      <scheme val="minor"/>
    </font>
    <font>
      <sz val="12"/>
      <name val="Arial"/>
      <family val="2"/>
    </font>
    <font>
      <b/>
      <i/>
      <sz val="12"/>
      <name val="Arial"/>
      <family val="2"/>
    </font>
    <font>
      <sz val="9"/>
      <name val="Calibri"/>
      <family val="2"/>
      <scheme val="minor"/>
    </font>
    <font>
      <sz val="8"/>
      <name val="Calibri"/>
      <family val="2"/>
      <scheme val="minor"/>
    </font>
    <font>
      <sz val="10"/>
      <name val="Calibri"/>
      <family val="2"/>
      <scheme val="minor"/>
    </font>
    <font>
      <sz val="9"/>
      <name val="Arial"/>
      <family val="2"/>
    </font>
    <font>
      <b/>
      <sz val="9"/>
      <name val="Calibri"/>
      <family val="2"/>
      <scheme val="minor"/>
    </font>
    <font>
      <b/>
      <sz val="16"/>
      <color indexed="8"/>
      <name val="David"/>
      <family val="2"/>
      <charset val="177"/>
    </font>
    <font>
      <sz val="16"/>
      <color indexed="8"/>
      <name val="Bodoni MT Black"/>
      <family val="1"/>
    </font>
    <font>
      <sz val="7"/>
      <name val="Times New Roman"/>
      <family val="1"/>
    </font>
    <font>
      <sz val="7"/>
      <color theme="1"/>
      <name val="Times New Roman"/>
      <family val="1"/>
    </font>
    <font>
      <sz val="9.5"/>
      <name val="Arial"/>
      <family val="2"/>
    </font>
    <font>
      <sz val="9.5"/>
      <color rgb="FF000000"/>
      <name val="Arial"/>
      <family val="2"/>
    </font>
    <font>
      <b/>
      <sz val="9.5"/>
      <name val="Arial"/>
      <family val="2"/>
    </font>
  </fonts>
  <fills count="24">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BADEE8"/>
        <bgColor indexed="64"/>
      </patternFill>
    </fill>
    <fill>
      <patternFill patternType="solid">
        <fgColor theme="6"/>
        <bgColor indexed="64"/>
      </patternFill>
    </fill>
    <fill>
      <patternFill patternType="solid">
        <fgColor rgb="FFD6E3BC"/>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
      <patternFill patternType="solid">
        <fgColor rgb="FFFF3B3B"/>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6" tint="0.39997558519241921"/>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rgb="FFFF0000"/>
      </left>
      <right/>
      <top/>
      <bottom style="medium">
        <color indexed="64"/>
      </bottom>
      <diagonal/>
    </border>
    <border>
      <left style="medium">
        <color rgb="FFFF0000"/>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734">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vertical="center"/>
    </xf>
    <xf numFmtId="0" fontId="4" fillId="0" borderId="0" xfId="0" applyFont="1" applyAlignment="1">
      <alignment vertical="top"/>
    </xf>
    <xf numFmtId="166" fontId="0" fillId="0" borderId="0" xfId="0" applyNumberFormat="1"/>
    <xf numFmtId="167" fontId="0" fillId="0" borderId="0" xfId="0" applyNumberFormat="1"/>
    <xf numFmtId="0" fontId="12" fillId="2" borderId="34" xfId="0" applyFont="1" applyFill="1" applyBorder="1" applyAlignment="1" applyProtection="1">
      <alignment vertical="center"/>
      <protection locked="0"/>
    </xf>
    <xf numFmtId="0" fontId="2" fillId="0" borderId="0" xfId="0" applyFont="1"/>
    <xf numFmtId="0" fontId="4" fillId="2" borderId="5" xfId="0" applyFont="1" applyFill="1" applyBorder="1" applyAlignment="1" applyProtection="1">
      <alignment horizontal="center" vertical="center"/>
      <protection locked="0"/>
    </xf>
    <xf numFmtId="0" fontId="18" fillId="3" borderId="0" xfId="0" applyFont="1" applyFill="1"/>
    <xf numFmtId="0" fontId="18" fillId="0" borderId="0" xfId="0" applyFont="1"/>
    <xf numFmtId="0" fontId="30" fillId="3" borderId="0" xfId="0" applyFont="1" applyFill="1"/>
    <xf numFmtId="9" fontId="18" fillId="3" borderId="0" xfId="0" applyNumberFormat="1" applyFont="1" applyFill="1"/>
    <xf numFmtId="0" fontId="31" fillId="3" borderId="0" xfId="0" applyFont="1" applyFill="1"/>
    <xf numFmtId="0" fontId="29" fillId="3" borderId="0" xfId="0" applyFont="1" applyFill="1"/>
    <xf numFmtId="0" fontId="0" fillId="0" borderId="5" xfId="0" applyBorder="1" applyAlignment="1">
      <alignment horizontal="center" vertical="center"/>
    </xf>
    <xf numFmtId="0" fontId="0" fillId="3" borderId="0" xfId="0" applyFill="1"/>
    <xf numFmtId="0" fontId="0" fillId="3" borderId="0" xfId="0" applyFill="1" applyAlignment="1">
      <alignment vertical="center"/>
    </xf>
    <xf numFmtId="0" fontId="32" fillId="0" borderId="0" xfId="0" applyFont="1"/>
    <xf numFmtId="0" fontId="0" fillId="0" borderId="0" xfId="0" applyAlignment="1">
      <alignment horizontal="center"/>
    </xf>
    <xf numFmtId="0" fontId="13" fillId="0" borderId="0" xfId="0" applyFont="1"/>
    <xf numFmtId="0" fontId="32" fillId="0" borderId="0" xfId="0" applyFont="1" applyAlignment="1">
      <alignment horizontal="center"/>
    </xf>
    <xf numFmtId="0" fontId="0" fillId="3" borderId="0" xfId="0" applyFill="1" applyAlignment="1">
      <alignment wrapText="1"/>
    </xf>
    <xf numFmtId="0" fontId="6" fillId="10" borderId="6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6" xfId="0" applyFont="1" applyBorder="1" applyAlignment="1">
      <alignment horizontal="justify" vertical="center" wrapText="1"/>
    </xf>
    <xf numFmtId="0" fontId="35" fillId="0" borderId="0" xfId="0" applyFont="1"/>
    <xf numFmtId="0" fontId="11" fillId="0" borderId="0" xfId="0" applyFont="1" applyAlignment="1">
      <alignment horizontal="justify" vertical="center" wrapText="1"/>
    </xf>
    <xf numFmtId="0" fontId="2" fillId="0" borderId="0" xfId="0" applyFont="1" applyAlignment="1">
      <alignment vertical="center" wrapText="1"/>
    </xf>
    <xf numFmtId="0" fontId="2" fillId="12" borderId="5" xfId="0" applyFont="1" applyFill="1" applyBorder="1" applyAlignment="1">
      <alignment horizontal="center" vertical="center" wrapText="1"/>
    </xf>
    <xf numFmtId="0" fontId="41" fillId="0" borderId="0" xfId="0" applyFont="1"/>
    <xf numFmtId="0" fontId="39" fillId="0" borderId="0" xfId="0" applyFont="1"/>
    <xf numFmtId="0" fontId="0" fillId="0" borderId="3" xfId="0" applyBorder="1"/>
    <xf numFmtId="0" fontId="0" fillId="0" borderId="6" xfId="0" applyBorder="1"/>
    <xf numFmtId="0" fontId="39" fillId="12" borderId="3" xfId="0" applyFont="1" applyFill="1" applyBorder="1" applyAlignment="1">
      <alignment vertical="top" wrapText="1"/>
    </xf>
    <xf numFmtId="0" fontId="39" fillId="12" borderId="6" xfId="0" applyFont="1" applyFill="1" applyBorder="1" applyAlignment="1">
      <alignment vertical="top" wrapText="1"/>
    </xf>
    <xf numFmtId="0" fontId="39" fillId="12" borderId="56" xfId="0" applyFont="1" applyFill="1" applyBorder="1" applyAlignment="1">
      <alignment vertical="top" wrapText="1"/>
    </xf>
    <xf numFmtId="0" fontId="0" fillId="0" borderId="43" xfId="0" applyBorder="1"/>
    <xf numFmtId="0" fontId="0" fillId="0" borderId="56" xfId="0" applyBorder="1"/>
    <xf numFmtId="0" fontId="0" fillId="0" borderId="44" xfId="0" applyBorder="1"/>
    <xf numFmtId="0" fontId="39" fillId="12" borderId="7" xfId="0" applyFont="1" applyFill="1" applyBorder="1" applyAlignment="1">
      <alignment horizontal="center" vertical="top" wrapText="1"/>
    </xf>
    <xf numFmtId="0" fontId="39" fillId="12" borderId="43" xfId="0" applyFont="1" applyFill="1" applyBorder="1" applyAlignment="1">
      <alignment vertical="top" wrapText="1"/>
    </xf>
    <xf numFmtId="0" fontId="39" fillId="13" borderId="3" xfId="0" applyFont="1" applyFill="1" applyBorder="1" applyAlignment="1">
      <alignment vertical="top" wrapText="1"/>
    </xf>
    <xf numFmtId="0" fontId="39" fillId="13" borderId="6" xfId="0" applyFont="1" applyFill="1" applyBorder="1" applyAlignment="1">
      <alignment vertical="top" wrapText="1"/>
    </xf>
    <xf numFmtId="0" fontId="39" fillId="13" borderId="56" xfId="0" applyFont="1" applyFill="1" applyBorder="1" applyAlignment="1">
      <alignment vertical="top" wrapText="1"/>
    </xf>
    <xf numFmtId="0" fontId="39" fillId="13" borderId="43" xfId="0" applyFont="1" applyFill="1" applyBorder="1" applyAlignment="1">
      <alignment vertical="top" wrapText="1"/>
    </xf>
    <xf numFmtId="0" fontId="39" fillId="13" borderId="44" xfId="0" applyFont="1" applyFill="1" applyBorder="1" applyAlignment="1">
      <alignment vertical="top" wrapText="1"/>
    </xf>
    <xf numFmtId="0" fontId="39" fillId="14" borderId="3" xfId="0" applyFont="1" applyFill="1" applyBorder="1" applyAlignment="1">
      <alignment vertical="top" wrapText="1"/>
    </xf>
    <xf numFmtId="0" fontId="39" fillId="14" borderId="6" xfId="0" applyFont="1" applyFill="1" applyBorder="1" applyAlignment="1">
      <alignment vertical="top" wrapText="1"/>
    </xf>
    <xf numFmtId="0" fontId="39" fillId="14" borderId="56" xfId="0" applyFont="1" applyFill="1" applyBorder="1" applyAlignment="1">
      <alignment vertical="top" wrapText="1"/>
    </xf>
    <xf numFmtId="0" fontId="39" fillId="14" borderId="43" xfId="0" applyFont="1" applyFill="1" applyBorder="1" applyAlignment="1">
      <alignment vertical="top" wrapText="1"/>
    </xf>
    <xf numFmtId="0" fontId="39" fillId="14" borderId="44" xfId="0" applyFont="1" applyFill="1" applyBorder="1" applyAlignment="1">
      <alignment vertical="top" wrapText="1"/>
    </xf>
    <xf numFmtId="0" fontId="39" fillId="5" borderId="3" xfId="0" applyFont="1" applyFill="1" applyBorder="1" applyAlignment="1">
      <alignment vertical="top" wrapText="1"/>
    </xf>
    <xf numFmtId="0" fontId="39" fillId="5" borderId="6" xfId="0" applyFont="1" applyFill="1" applyBorder="1" applyAlignment="1">
      <alignment vertical="top" wrapText="1"/>
    </xf>
    <xf numFmtId="0" fontId="39" fillId="5" borderId="43" xfId="0" applyFont="1" applyFill="1" applyBorder="1" applyAlignment="1">
      <alignment vertical="top" wrapText="1"/>
    </xf>
    <xf numFmtId="0" fontId="39" fillId="7" borderId="5" xfId="0" applyFont="1" applyFill="1" applyBorder="1" applyAlignment="1">
      <alignment vertical="top" wrapText="1"/>
    </xf>
    <xf numFmtId="0" fontId="39" fillId="7" borderId="3" xfId="0" applyFont="1" applyFill="1" applyBorder="1" applyAlignment="1">
      <alignment vertical="top" wrapText="1"/>
    </xf>
    <xf numFmtId="0" fontId="39" fillId="7" borderId="6" xfId="0" applyFont="1" applyFill="1" applyBorder="1" applyAlignment="1">
      <alignment vertical="top" wrapText="1"/>
    </xf>
    <xf numFmtId="0" fontId="39" fillId="7" borderId="56" xfId="0" applyFont="1" applyFill="1" applyBorder="1" applyAlignment="1">
      <alignment vertical="top" wrapText="1"/>
    </xf>
    <xf numFmtId="0" fontId="39" fillId="7" borderId="43" xfId="0" applyFont="1" applyFill="1" applyBorder="1" applyAlignment="1">
      <alignment vertical="top" wrapText="1"/>
    </xf>
    <xf numFmtId="0" fontId="39" fillId="7" borderId="31" xfId="0" applyFont="1" applyFill="1" applyBorder="1" applyAlignment="1">
      <alignment vertical="top" wrapText="1"/>
    </xf>
    <xf numFmtId="0" fontId="39" fillId="7" borderId="19" xfId="0" applyFont="1" applyFill="1" applyBorder="1" applyAlignment="1">
      <alignment vertical="top" wrapText="1"/>
    </xf>
    <xf numFmtId="0" fontId="39" fillId="7" borderId="18" xfId="0" applyFont="1" applyFill="1" applyBorder="1" applyAlignment="1">
      <alignment vertical="top" wrapText="1"/>
    </xf>
    <xf numFmtId="0" fontId="39" fillId="7" borderId="0" xfId="0" applyFont="1" applyFill="1" applyAlignment="1">
      <alignment vertical="top" wrapText="1"/>
    </xf>
    <xf numFmtId="0" fontId="39" fillId="7" borderId="24" xfId="0" applyFont="1" applyFill="1" applyBorder="1" applyAlignment="1">
      <alignment vertical="top" wrapText="1"/>
    </xf>
    <xf numFmtId="0" fontId="39" fillId="7" borderId="22" xfId="0" applyFont="1" applyFill="1" applyBorder="1" applyAlignment="1">
      <alignment vertical="top" wrapText="1"/>
    </xf>
    <xf numFmtId="0" fontId="39" fillId="7" borderId="21" xfId="0" applyFont="1" applyFill="1" applyBorder="1" applyAlignment="1">
      <alignment vertical="top" wrapText="1"/>
    </xf>
    <xf numFmtId="0" fontId="39" fillId="7" borderId="13" xfId="0" applyFont="1" applyFill="1" applyBorder="1" applyAlignment="1">
      <alignment vertical="top" wrapText="1"/>
    </xf>
    <xf numFmtId="0" fontId="39" fillId="15" borderId="0" xfId="0" applyFont="1" applyFill="1" applyAlignment="1">
      <alignment vertical="top" wrapText="1"/>
    </xf>
    <xf numFmtId="0" fontId="41" fillId="15" borderId="0" xfId="0" applyFont="1" applyFill="1" applyAlignment="1">
      <alignment vertical="top" wrapText="1"/>
    </xf>
    <xf numFmtId="0" fontId="39" fillId="15" borderId="3" xfId="0" applyFont="1" applyFill="1" applyBorder="1" applyAlignment="1">
      <alignment vertical="top" wrapText="1"/>
    </xf>
    <xf numFmtId="0" fontId="39" fillId="15" borderId="6" xfId="0" applyFont="1" applyFill="1" applyBorder="1" applyAlignment="1">
      <alignment vertical="top" wrapText="1"/>
    </xf>
    <xf numFmtId="0" fontId="39" fillId="15" borderId="56" xfId="0" applyFont="1" applyFill="1" applyBorder="1" applyAlignment="1">
      <alignment vertical="top" wrapText="1"/>
    </xf>
    <xf numFmtId="0" fontId="39" fillId="15" borderId="43" xfId="0" applyFont="1" applyFill="1" applyBorder="1" applyAlignment="1">
      <alignment vertical="top" wrapText="1"/>
    </xf>
    <xf numFmtId="0" fontId="2" fillId="12" borderId="5" xfId="0" applyFont="1" applyFill="1" applyBorder="1" applyAlignment="1">
      <alignment vertical="top" wrapText="1"/>
    </xf>
    <xf numFmtId="0" fontId="39" fillId="12" borderId="70" xfId="0" applyFont="1" applyFill="1" applyBorder="1" applyAlignment="1">
      <alignment horizontal="center" vertical="top" wrapText="1"/>
    </xf>
    <xf numFmtId="0" fontId="39" fillId="12" borderId="65" xfId="0" applyFont="1" applyFill="1" applyBorder="1" applyAlignment="1">
      <alignment horizontal="center" vertical="top" wrapText="1"/>
    </xf>
    <xf numFmtId="0" fontId="39" fillId="12" borderId="73" xfId="0" applyFont="1" applyFill="1" applyBorder="1" applyAlignment="1">
      <alignment horizontal="center" vertical="top" wrapText="1"/>
    </xf>
    <xf numFmtId="0" fontId="39" fillId="12" borderId="38" xfId="0" applyFont="1" applyFill="1" applyBorder="1" applyAlignment="1">
      <alignment horizontal="center" vertical="top" wrapText="1"/>
    </xf>
    <xf numFmtId="0" fontId="39" fillId="12" borderId="8" xfId="0" applyFont="1" applyFill="1" applyBorder="1" applyAlignment="1">
      <alignment horizontal="center" vertical="top" wrapText="1"/>
    </xf>
    <xf numFmtId="0" fontId="39" fillId="12" borderId="46" xfId="0" applyFont="1" applyFill="1" applyBorder="1" applyAlignment="1">
      <alignment horizontal="center" vertical="top" wrapText="1"/>
    </xf>
    <xf numFmtId="0" fontId="39" fillId="12" borderId="73" xfId="0" applyFont="1" applyFill="1" applyBorder="1" applyAlignment="1">
      <alignment horizontal="left" vertical="top" wrapText="1"/>
    </xf>
    <xf numFmtId="0" fontId="39" fillId="12" borderId="38" xfId="0" applyFont="1" applyFill="1" applyBorder="1" applyAlignment="1">
      <alignment horizontal="left" vertical="top" wrapText="1"/>
    </xf>
    <xf numFmtId="0" fontId="39" fillId="12" borderId="8" xfId="0" applyFont="1" applyFill="1" applyBorder="1" applyAlignment="1">
      <alignment horizontal="left" vertical="top" wrapText="1"/>
    </xf>
    <xf numFmtId="0" fontId="39" fillId="12" borderId="73" xfId="0" applyFont="1" applyFill="1" applyBorder="1" applyAlignment="1">
      <alignment horizontal="left" vertical="center" wrapText="1"/>
    </xf>
    <xf numFmtId="0" fontId="39" fillId="12" borderId="38" xfId="0" applyFont="1" applyFill="1" applyBorder="1" applyAlignment="1">
      <alignment horizontal="left" vertical="center" wrapText="1"/>
    </xf>
    <xf numFmtId="0" fontId="39" fillId="12" borderId="8" xfId="0" applyFont="1" applyFill="1" applyBorder="1" applyAlignment="1">
      <alignment horizontal="left" vertical="center" wrapText="1"/>
    </xf>
    <xf numFmtId="0" fontId="39" fillId="13" borderId="73" xfId="0" applyFont="1" applyFill="1" applyBorder="1" applyAlignment="1">
      <alignment horizontal="center" vertical="top" wrapText="1"/>
    </xf>
    <xf numFmtId="0" fontId="39" fillId="13" borderId="38" xfId="0" applyFont="1" applyFill="1" applyBorder="1" applyAlignment="1">
      <alignment horizontal="center" vertical="top" wrapText="1"/>
    </xf>
    <xf numFmtId="0" fontId="39" fillId="13" borderId="8" xfId="0" applyFont="1" applyFill="1" applyBorder="1" applyAlignment="1">
      <alignment horizontal="center" vertical="top" wrapText="1"/>
    </xf>
    <xf numFmtId="0" fontId="39" fillId="13" borderId="73" xfId="0" applyFont="1" applyFill="1" applyBorder="1" applyAlignment="1">
      <alignment horizontal="center" vertical="center" wrapText="1"/>
    </xf>
    <xf numFmtId="0" fontId="39" fillId="13" borderId="38" xfId="0" applyFont="1" applyFill="1" applyBorder="1" applyAlignment="1">
      <alignment horizontal="center" vertical="center" wrapText="1"/>
    </xf>
    <xf numFmtId="0" fontId="39" fillId="13" borderId="46" xfId="0" applyFont="1" applyFill="1" applyBorder="1" applyAlignment="1">
      <alignment horizontal="center" vertical="center" wrapText="1"/>
    </xf>
    <xf numFmtId="0" fontId="39" fillId="13" borderId="73" xfId="0" applyFont="1" applyFill="1" applyBorder="1" applyAlignment="1">
      <alignment horizontal="left" vertical="center" wrapText="1"/>
    </xf>
    <xf numFmtId="0" fontId="39" fillId="13" borderId="38" xfId="0" applyFont="1" applyFill="1" applyBorder="1" applyAlignment="1">
      <alignment horizontal="left" vertical="center" wrapText="1"/>
    </xf>
    <xf numFmtId="0" fontId="39" fillId="13" borderId="8" xfId="0" applyFont="1" applyFill="1" applyBorder="1" applyAlignment="1">
      <alignment horizontal="left" vertical="center" wrapText="1"/>
    </xf>
    <xf numFmtId="0" fontId="39" fillId="13" borderId="8" xfId="0" applyFont="1" applyFill="1" applyBorder="1" applyAlignment="1">
      <alignment horizontal="center" vertical="center" wrapText="1"/>
    </xf>
    <xf numFmtId="0" fontId="39" fillId="13" borderId="73" xfId="0" applyFont="1" applyFill="1" applyBorder="1" applyAlignment="1">
      <alignment horizontal="left" vertical="top" wrapText="1"/>
    </xf>
    <xf numFmtId="0" fontId="39" fillId="13" borderId="38" xfId="0" applyFont="1" applyFill="1" applyBorder="1" applyAlignment="1">
      <alignment horizontal="left" vertical="top" wrapText="1"/>
    </xf>
    <xf numFmtId="0" fontId="39" fillId="13" borderId="46" xfId="0" applyFont="1" applyFill="1" applyBorder="1" applyAlignment="1">
      <alignment horizontal="left" vertical="top" wrapText="1"/>
    </xf>
    <xf numFmtId="0" fontId="39" fillId="13" borderId="33" xfId="0" applyFont="1" applyFill="1" applyBorder="1" applyAlignment="1">
      <alignment horizontal="center" vertical="top" wrapText="1"/>
    </xf>
    <xf numFmtId="0" fontId="39" fillId="13" borderId="46" xfId="0" applyFont="1" applyFill="1" applyBorder="1" applyAlignment="1">
      <alignment horizontal="center" vertical="top" wrapText="1"/>
    </xf>
    <xf numFmtId="0" fontId="39" fillId="13" borderId="8" xfId="0" applyFont="1" applyFill="1" applyBorder="1" applyAlignment="1">
      <alignment horizontal="left" vertical="top" wrapText="1"/>
    </xf>
    <xf numFmtId="0" fontId="39" fillId="14" borderId="73" xfId="0" applyFont="1" applyFill="1" applyBorder="1" applyAlignment="1">
      <alignment horizontal="left" vertical="top" wrapText="1"/>
    </xf>
    <xf numFmtId="0" fontId="39" fillId="14" borderId="38" xfId="0" applyFont="1" applyFill="1" applyBorder="1" applyAlignment="1">
      <alignment horizontal="left" vertical="top" wrapText="1"/>
    </xf>
    <xf numFmtId="0" fontId="39" fillId="14" borderId="8" xfId="0" applyFont="1" applyFill="1" applyBorder="1" applyAlignment="1">
      <alignment horizontal="left" vertical="top" wrapText="1"/>
    </xf>
    <xf numFmtId="0" fontId="39" fillId="14" borderId="73" xfId="0" applyFont="1" applyFill="1" applyBorder="1" applyAlignment="1">
      <alignment horizontal="center" vertical="top" wrapText="1"/>
    </xf>
    <xf numFmtId="0" fontId="39" fillId="14" borderId="38" xfId="0" applyFont="1" applyFill="1" applyBorder="1" applyAlignment="1">
      <alignment horizontal="center" vertical="top" wrapText="1"/>
    </xf>
    <xf numFmtId="0" fontId="39" fillId="14" borderId="8" xfId="0" applyFont="1" applyFill="1" applyBorder="1" applyAlignment="1">
      <alignment horizontal="center" vertical="top" wrapText="1"/>
    </xf>
    <xf numFmtId="0" fontId="39" fillId="14" borderId="46" xfId="0" applyFont="1" applyFill="1" applyBorder="1" applyAlignment="1">
      <alignment horizontal="left" vertical="top" wrapText="1"/>
    </xf>
    <xf numFmtId="0" fontId="39" fillId="14" borderId="33" xfId="0" applyFont="1" applyFill="1" applyBorder="1" applyAlignment="1">
      <alignment horizontal="left" vertical="top" wrapText="1"/>
    </xf>
    <xf numFmtId="0" fontId="39" fillId="5" borderId="73" xfId="0" applyFont="1" applyFill="1" applyBorder="1" applyAlignment="1">
      <alignment horizontal="left" vertical="top" wrapText="1"/>
    </xf>
    <xf numFmtId="0" fontId="39" fillId="5" borderId="38" xfId="0" applyFont="1" applyFill="1" applyBorder="1" applyAlignment="1">
      <alignment horizontal="left" vertical="top" wrapText="1"/>
    </xf>
    <xf numFmtId="0" fontId="39" fillId="5" borderId="8" xfId="0" applyFont="1" applyFill="1" applyBorder="1" applyAlignment="1">
      <alignment horizontal="left" vertical="top" wrapText="1"/>
    </xf>
    <xf numFmtId="0" fontId="39" fillId="5" borderId="73" xfId="0" applyFont="1" applyFill="1" applyBorder="1" applyAlignment="1">
      <alignment horizontal="center" vertical="top" wrapText="1"/>
    </xf>
    <xf numFmtId="0" fontId="39" fillId="5" borderId="38" xfId="0" applyFont="1" applyFill="1" applyBorder="1" applyAlignment="1">
      <alignment horizontal="center" vertical="top" wrapText="1"/>
    </xf>
    <xf numFmtId="0" fontId="39" fillId="5" borderId="8" xfId="0" applyFont="1" applyFill="1" applyBorder="1" applyAlignment="1">
      <alignment horizontal="center" vertical="top" wrapText="1"/>
    </xf>
    <xf numFmtId="0" fontId="39" fillId="5" borderId="70" xfId="0" applyFont="1" applyFill="1" applyBorder="1" applyAlignment="1">
      <alignment horizontal="center" vertical="top" wrapText="1"/>
    </xf>
    <xf numFmtId="0" fontId="39" fillId="5" borderId="7" xfId="0" applyFont="1" applyFill="1" applyBorder="1" applyAlignment="1">
      <alignment horizontal="center" vertical="top" wrapText="1"/>
    </xf>
    <xf numFmtId="0" fontId="39" fillId="7" borderId="73" xfId="0" applyFont="1" applyFill="1" applyBorder="1" applyAlignment="1">
      <alignment horizontal="center" vertical="top" wrapText="1"/>
    </xf>
    <xf numFmtId="0" fontId="39" fillId="7" borderId="38" xfId="0" applyFont="1" applyFill="1" applyBorder="1" applyAlignment="1">
      <alignment horizontal="center" vertical="top" wrapText="1"/>
    </xf>
    <xf numFmtId="0" fontId="39" fillId="7" borderId="8" xfId="0" applyFont="1" applyFill="1" applyBorder="1" applyAlignment="1">
      <alignment horizontal="center" vertical="top" wrapText="1"/>
    </xf>
    <xf numFmtId="0" fontId="39" fillId="7" borderId="73" xfId="0" applyFont="1" applyFill="1" applyBorder="1" applyAlignment="1">
      <alignment horizontal="left" vertical="top" wrapText="1"/>
    </xf>
    <xf numFmtId="0" fontId="39" fillId="7" borderId="38" xfId="0" applyFont="1" applyFill="1" applyBorder="1" applyAlignment="1">
      <alignment horizontal="left" vertical="top" wrapText="1"/>
    </xf>
    <xf numFmtId="0" fontId="39" fillId="7" borderId="8" xfId="0" applyFont="1" applyFill="1" applyBorder="1" applyAlignment="1">
      <alignment horizontal="left" vertical="top" wrapText="1"/>
    </xf>
    <xf numFmtId="0" fontId="39" fillId="7" borderId="70" xfId="0" applyFont="1" applyFill="1" applyBorder="1" applyAlignment="1">
      <alignment horizontal="left" vertical="center" wrapText="1"/>
    </xf>
    <xf numFmtId="0" fontId="39" fillId="7" borderId="7" xfId="0" applyFont="1" applyFill="1" applyBorder="1" applyAlignment="1">
      <alignment horizontal="left" vertical="center" wrapText="1"/>
    </xf>
    <xf numFmtId="0" fontId="39" fillId="7" borderId="46" xfId="0" applyFont="1" applyFill="1" applyBorder="1" applyAlignment="1">
      <alignment horizontal="center" vertical="top" wrapText="1"/>
    </xf>
    <xf numFmtId="0" fontId="39" fillId="7" borderId="31" xfId="0" applyFont="1" applyFill="1" applyBorder="1" applyAlignment="1">
      <alignment horizontal="center" vertical="top" wrapText="1"/>
    </xf>
    <xf numFmtId="0" fontId="39" fillId="7" borderId="5" xfId="0" applyFont="1" applyFill="1" applyBorder="1" applyAlignment="1">
      <alignment horizontal="center" vertical="top" wrapText="1"/>
    </xf>
    <xf numFmtId="0" fontId="39" fillId="7" borderId="13" xfId="0" applyFont="1" applyFill="1" applyBorder="1" applyAlignment="1">
      <alignment horizontal="center" vertical="top" wrapText="1"/>
    </xf>
    <xf numFmtId="0" fontId="39" fillId="15" borderId="73" xfId="0" applyFont="1" applyFill="1" applyBorder="1" applyAlignment="1">
      <alignment horizontal="center" vertical="top" wrapText="1"/>
    </xf>
    <xf numFmtId="0" fontId="39" fillId="15" borderId="38"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73" xfId="0" applyFont="1" applyFill="1" applyBorder="1" applyAlignment="1">
      <alignment horizontal="left" vertical="center" wrapText="1"/>
    </xf>
    <xf numFmtId="0" fontId="39" fillId="15" borderId="38" xfId="0" applyFont="1" applyFill="1" applyBorder="1" applyAlignment="1">
      <alignment horizontal="left" vertical="center" wrapText="1"/>
    </xf>
    <xf numFmtId="0" fontId="39" fillId="15" borderId="46" xfId="0" applyFont="1" applyFill="1" applyBorder="1" applyAlignment="1">
      <alignment horizontal="left" vertical="center" wrapText="1"/>
    </xf>
    <xf numFmtId="0" fontId="39" fillId="15" borderId="0" xfId="0" applyFont="1" applyFill="1" applyAlignment="1">
      <alignment horizontal="left" vertical="center" wrapText="1"/>
    </xf>
    <xf numFmtId="0" fontId="39" fillId="15" borderId="8" xfId="0" applyFont="1" applyFill="1" applyBorder="1" applyAlignment="1">
      <alignment horizontal="left" vertical="center" wrapText="1"/>
    </xf>
    <xf numFmtId="0" fontId="39" fillId="15" borderId="33" xfId="0" applyFont="1" applyFill="1" applyBorder="1" applyAlignment="1">
      <alignment horizontal="center" vertical="top" wrapText="1"/>
    </xf>
    <xf numFmtId="0" fontId="39" fillId="15" borderId="46" xfId="0" applyFont="1" applyFill="1" applyBorder="1" applyAlignment="1">
      <alignment horizontal="center" vertical="top" wrapText="1"/>
    </xf>
    <xf numFmtId="0" fontId="39" fillId="12" borderId="5" xfId="0" applyFont="1" applyFill="1" applyBorder="1" applyAlignment="1">
      <alignment vertical="center" wrapText="1"/>
    </xf>
    <xf numFmtId="0" fontId="44" fillId="0" borderId="0" xfId="0" applyFont="1" applyAlignment="1">
      <alignment horizontal="center" vertical="center"/>
    </xf>
    <xf numFmtId="0" fontId="0" fillId="0" borderId="0" xfId="0" applyAlignment="1">
      <alignment horizontal="center" vertical="center"/>
    </xf>
    <xf numFmtId="0" fontId="0" fillId="12" borderId="5" xfId="0" applyFill="1" applyBorder="1"/>
    <xf numFmtId="0" fontId="0" fillId="13" borderId="5" xfId="0" applyFill="1" applyBorder="1"/>
    <xf numFmtId="0" fontId="2" fillId="13" borderId="5" xfId="0" applyFont="1" applyFill="1" applyBorder="1" applyAlignment="1">
      <alignment horizontal="center" vertical="center" wrapText="1"/>
    </xf>
    <xf numFmtId="0" fontId="0" fillId="13" borderId="5" xfId="0" applyFill="1" applyBorder="1" applyAlignment="1">
      <alignment horizontal="center" vertical="center"/>
    </xf>
    <xf numFmtId="0" fontId="0" fillId="5" borderId="5" xfId="0" applyFill="1" applyBorder="1" applyAlignment="1">
      <alignment horizontal="center" vertical="center"/>
    </xf>
    <xf numFmtId="0" fontId="0" fillId="7" borderId="5" xfId="0" applyFill="1" applyBorder="1" applyAlignment="1">
      <alignment horizontal="center" vertical="center" wrapText="1"/>
    </xf>
    <xf numFmtId="0" fontId="0" fillId="6" borderId="5" xfId="0" applyFill="1" applyBorder="1" applyAlignment="1">
      <alignment horizontal="center" vertical="center" wrapText="1"/>
    </xf>
    <xf numFmtId="0" fontId="0" fillId="17" borderId="5" xfId="0" applyFill="1" applyBorder="1" applyAlignment="1">
      <alignment horizontal="center" vertical="center" wrapText="1"/>
    </xf>
    <xf numFmtId="0" fontId="42" fillId="0" borderId="5" xfId="0" applyFont="1" applyBorder="1" applyAlignment="1">
      <alignment horizontal="center" vertical="center"/>
    </xf>
    <xf numFmtId="0" fontId="41" fillId="0" borderId="5" xfId="0" applyFont="1" applyBorder="1" applyAlignment="1">
      <alignment horizontal="center" vertical="center"/>
    </xf>
    <xf numFmtId="0" fontId="42" fillId="12" borderId="5" xfId="0" applyFont="1" applyFill="1" applyBorder="1" applyAlignment="1">
      <alignment horizontal="center" vertical="center" wrapText="1"/>
    </xf>
    <xf numFmtId="0" fontId="43" fillId="12" borderId="5" xfId="0" applyFont="1" applyFill="1" applyBorder="1" applyAlignment="1">
      <alignment horizontal="center" vertical="center" wrapText="1"/>
    </xf>
    <xf numFmtId="0" fontId="2" fillId="9" borderId="71" xfId="0" applyFont="1" applyFill="1" applyBorder="1" applyAlignment="1" applyProtection="1">
      <alignment horizontal="center" vertical="center"/>
      <protection hidden="1"/>
    </xf>
    <xf numFmtId="0" fontId="20" fillId="3" borderId="0" xfId="0" applyFont="1" applyFill="1"/>
    <xf numFmtId="0" fontId="2" fillId="9" borderId="61" xfId="0" applyFont="1" applyFill="1" applyBorder="1" applyAlignment="1" applyProtection="1">
      <alignment vertical="center"/>
      <protection hidden="1"/>
    </xf>
    <xf numFmtId="0" fontId="2" fillId="9" borderId="62" xfId="0" applyFont="1" applyFill="1" applyBorder="1" applyAlignment="1" applyProtection="1">
      <alignment vertical="center" wrapText="1"/>
      <protection hidden="1"/>
    </xf>
    <xf numFmtId="0" fontId="40" fillId="9" borderId="62" xfId="0" applyFont="1" applyFill="1" applyBorder="1" applyAlignment="1" applyProtection="1">
      <alignment vertical="center"/>
      <protection hidden="1"/>
    </xf>
    <xf numFmtId="0" fontId="2" fillId="9" borderId="71" xfId="0" applyFont="1" applyFill="1" applyBorder="1" applyAlignment="1" applyProtection="1">
      <alignment vertical="center"/>
      <protection hidden="1"/>
    </xf>
    <xf numFmtId="0" fontId="20" fillId="15" borderId="2" xfId="0" applyFont="1" applyFill="1" applyBorder="1" applyAlignment="1">
      <alignment horizontal="justify" vertical="center" wrapText="1"/>
    </xf>
    <xf numFmtId="0" fontId="20" fillId="15" borderId="5" xfId="0" applyFont="1" applyFill="1" applyBorder="1" applyAlignment="1">
      <alignment horizontal="justify" vertical="center"/>
    </xf>
    <xf numFmtId="0" fontId="20" fillId="15" borderId="5" xfId="0" applyFont="1" applyFill="1" applyBorder="1" applyAlignment="1">
      <alignment horizontal="justify" vertical="center" wrapText="1"/>
    </xf>
    <xf numFmtId="0" fontId="0" fillId="15" borderId="5" xfId="0" applyFill="1" applyBorder="1" applyAlignment="1">
      <alignment horizontal="center" vertical="center"/>
    </xf>
    <xf numFmtId="0" fontId="0" fillId="15" borderId="5" xfId="0" applyFill="1" applyBorder="1" applyAlignment="1">
      <alignment horizontal="center" vertical="center" wrapText="1"/>
    </xf>
    <xf numFmtId="0" fontId="42" fillId="9" borderId="71" xfId="0" applyFont="1" applyFill="1" applyBorder="1" applyAlignment="1" applyProtection="1">
      <alignment vertical="center" wrapText="1"/>
      <protection hidden="1"/>
    </xf>
    <xf numFmtId="0" fontId="40" fillId="9" borderId="62" xfId="0" applyFont="1" applyFill="1" applyBorder="1" applyAlignment="1" applyProtection="1">
      <alignment vertical="center" wrapText="1"/>
      <protection hidden="1"/>
    </xf>
    <xf numFmtId="0" fontId="39" fillId="15" borderId="2" xfId="0" applyFont="1" applyFill="1" applyBorder="1" applyAlignment="1">
      <alignment horizontal="justify" vertical="center"/>
    </xf>
    <xf numFmtId="0" fontId="44" fillId="15" borderId="2" xfId="0" applyFont="1" applyFill="1" applyBorder="1" applyAlignment="1">
      <alignment horizontal="justify" vertical="center"/>
    </xf>
    <xf numFmtId="0" fontId="0" fillId="12" borderId="68" xfId="0" applyFill="1" applyBorder="1" applyAlignment="1">
      <alignment horizontal="center" vertical="center" wrapText="1"/>
    </xf>
    <xf numFmtId="0" fontId="0" fillId="12" borderId="37" xfId="0" applyFill="1" applyBorder="1" applyAlignment="1">
      <alignment horizontal="center" vertical="center" wrapText="1"/>
    </xf>
    <xf numFmtId="0" fontId="44" fillId="12" borderId="2" xfId="0" applyFont="1" applyFill="1" applyBorder="1" applyAlignment="1">
      <alignment horizontal="justify" vertical="center"/>
    </xf>
    <xf numFmtId="0" fontId="20" fillId="12" borderId="2" xfId="0" applyFont="1" applyFill="1" applyBorder="1" applyAlignment="1">
      <alignment horizontal="justify" vertical="center" wrapText="1"/>
    </xf>
    <xf numFmtId="0" fontId="20" fillId="12" borderId="5" xfId="0" applyFont="1" applyFill="1" applyBorder="1" applyAlignment="1">
      <alignment horizontal="justify" vertical="center"/>
    </xf>
    <xf numFmtId="0" fontId="20" fillId="12" borderId="5" xfId="0" applyFont="1" applyFill="1" applyBorder="1" applyAlignment="1">
      <alignment horizontal="justify" vertical="center" wrapText="1"/>
    </xf>
    <xf numFmtId="0" fontId="18" fillId="12" borderId="5" xfId="0" applyFont="1" applyFill="1" applyBorder="1" applyAlignment="1">
      <alignment horizontal="justify" vertical="center"/>
    </xf>
    <xf numFmtId="0" fontId="0" fillId="12" borderId="14" xfId="0" applyFill="1" applyBorder="1" applyAlignment="1">
      <alignment horizontal="center" vertical="center" wrapText="1"/>
    </xf>
    <xf numFmtId="0" fontId="20" fillId="12" borderId="31" xfId="0" applyFont="1" applyFill="1" applyBorder="1" applyAlignment="1">
      <alignment horizontal="justify" vertical="center" wrapText="1"/>
    </xf>
    <xf numFmtId="0" fontId="0" fillId="12" borderId="5" xfId="0" applyFill="1" applyBorder="1" applyAlignment="1">
      <alignment horizontal="center" vertical="center"/>
    </xf>
    <xf numFmtId="0" fontId="0" fillId="12" borderId="5" xfId="0" applyFill="1" applyBorder="1" applyAlignment="1">
      <alignment horizontal="center" vertical="center" wrapText="1"/>
    </xf>
    <xf numFmtId="0" fontId="0" fillId="5" borderId="5" xfId="0" applyFill="1" applyBorder="1" applyAlignment="1">
      <alignment horizontal="center" vertical="center" wrapText="1"/>
    </xf>
    <xf numFmtId="0" fontId="20" fillId="5" borderId="5" xfId="0" applyFont="1" applyFill="1" applyBorder="1" applyAlignment="1">
      <alignment horizontal="justify" vertical="center"/>
    </xf>
    <xf numFmtId="0" fontId="20" fillId="5" borderId="5" xfId="0" applyFont="1" applyFill="1" applyBorder="1" applyAlignment="1">
      <alignment horizontal="justify" vertical="center" wrapText="1"/>
    </xf>
    <xf numFmtId="0" fontId="0" fillId="12" borderId="13" xfId="0" applyFill="1" applyBorder="1" applyAlignment="1">
      <alignment horizontal="center" vertical="center"/>
    </xf>
    <xf numFmtId="0" fontId="0" fillId="12" borderId="13" xfId="0" applyFill="1" applyBorder="1" applyAlignment="1">
      <alignment horizontal="center" vertical="center" wrapText="1"/>
    </xf>
    <xf numFmtId="0" fontId="44" fillId="12" borderId="62" xfId="0" applyFont="1" applyFill="1" applyBorder="1" applyAlignment="1">
      <alignment horizontal="justify" vertical="center"/>
    </xf>
    <xf numFmtId="0" fontId="20" fillId="12" borderId="13" xfId="0" applyFont="1" applyFill="1" applyBorder="1" applyAlignment="1">
      <alignment horizontal="justify" vertical="center" wrapText="1"/>
    </xf>
    <xf numFmtId="0" fontId="44" fillId="5" borderId="5" xfId="0" applyFont="1" applyFill="1" applyBorder="1" applyAlignment="1">
      <alignment horizontal="justify" vertical="center"/>
    </xf>
    <xf numFmtId="0" fontId="44" fillId="5" borderId="62" xfId="0" applyFont="1" applyFill="1" applyBorder="1" applyAlignment="1">
      <alignment horizontal="justify" vertical="center"/>
    </xf>
    <xf numFmtId="0" fontId="39" fillId="3" borderId="0" xfId="0" applyFont="1" applyFill="1" applyAlignment="1">
      <alignment vertical="center" wrapText="1"/>
    </xf>
    <xf numFmtId="0" fontId="39" fillId="15" borderId="5" xfId="0" applyFont="1" applyFill="1" applyBorder="1" applyAlignment="1">
      <alignment horizontal="center" vertical="center" wrapText="1"/>
    </xf>
    <xf numFmtId="0" fontId="39" fillId="12" borderId="5" xfId="0" applyFont="1" applyFill="1" applyBorder="1" applyAlignment="1">
      <alignment horizontal="center" vertical="center" wrapText="1"/>
    </xf>
    <xf numFmtId="0" fontId="39" fillId="12" borderId="13"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0" fillId="14" borderId="5" xfId="0" applyFill="1" applyBorder="1" applyAlignment="1">
      <alignment vertical="center"/>
    </xf>
    <xf numFmtId="0" fontId="39" fillId="14" borderId="5" xfId="0" applyFont="1" applyFill="1" applyBorder="1" applyAlignment="1">
      <alignment vertical="center" wrapText="1"/>
    </xf>
    <xf numFmtId="0" fontId="0" fillId="14" borderId="5" xfId="0" applyFill="1" applyBorder="1" applyAlignment="1">
      <alignment horizontal="center" vertical="center" wrapText="1"/>
    </xf>
    <xf numFmtId="0" fontId="0" fillId="14" borderId="5" xfId="0" applyFill="1" applyBorder="1"/>
    <xf numFmtId="0" fontId="0" fillId="14" borderId="5" xfId="0" applyFill="1" applyBorder="1" applyAlignment="1">
      <alignment horizontal="justify" vertical="center"/>
    </xf>
    <xf numFmtId="0" fontId="20" fillId="14" borderId="5" xfId="0" applyFont="1" applyFill="1" applyBorder="1"/>
    <xf numFmtId="0" fontId="0" fillId="14" borderId="5" xfId="0" applyFill="1" applyBorder="1" applyAlignment="1">
      <alignment horizontal="justify" vertical="center" wrapText="1"/>
    </xf>
    <xf numFmtId="0" fontId="0" fillId="14" borderId="5" xfId="0" applyFill="1" applyBorder="1" applyAlignment="1">
      <alignment horizontal="center" vertical="center"/>
    </xf>
    <xf numFmtId="0" fontId="39" fillId="14" borderId="5" xfId="0" applyFont="1" applyFill="1" applyBorder="1" applyAlignment="1">
      <alignment horizontal="center" vertical="center" wrapText="1"/>
    </xf>
    <xf numFmtId="0" fontId="44" fillId="14" borderId="5" xfId="0" applyFont="1" applyFill="1" applyBorder="1" applyAlignment="1">
      <alignment horizontal="justify" vertical="center"/>
    </xf>
    <xf numFmtId="0" fontId="39" fillId="3" borderId="0" xfId="0" applyFont="1" applyFill="1"/>
    <xf numFmtId="0" fontId="41" fillId="9" borderId="62" xfId="0" applyFont="1" applyFill="1" applyBorder="1" applyAlignment="1" applyProtection="1">
      <alignment vertical="center"/>
      <protection hidden="1"/>
    </xf>
    <xf numFmtId="0" fontId="39" fillId="14" borderId="5" xfId="0" applyFont="1" applyFill="1" applyBorder="1" applyAlignment="1">
      <alignment horizontal="justify" vertical="center"/>
    </xf>
    <xf numFmtId="0" fontId="24" fillId="14" borderId="5" xfId="0" applyFont="1" applyFill="1" applyBorder="1" applyAlignment="1">
      <alignment horizontal="justify" vertical="center"/>
    </xf>
    <xf numFmtId="0" fontId="39" fillId="15" borderId="5" xfId="0" applyFont="1" applyFill="1" applyBorder="1" applyAlignment="1">
      <alignment horizontal="justify" vertical="center"/>
    </xf>
    <xf numFmtId="0" fontId="24" fillId="15" borderId="5" xfId="0" applyFont="1" applyFill="1" applyBorder="1" applyAlignment="1">
      <alignment horizontal="justify" vertical="center"/>
    </xf>
    <xf numFmtId="0" fontId="39" fillId="12" borderId="5" xfId="0" applyFont="1" applyFill="1" applyBorder="1" applyAlignment="1">
      <alignment horizontal="justify" vertical="center"/>
    </xf>
    <xf numFmtId="0" fontId="24" fillId="12" borderId="5" xfId="0" applyFont="1" applyFill="1" applyBorder="1" applyAlignment="1">
      <alignment horizontal="justify" vertical="center"/>
    </xf>
    <xf numFmtId="0" fontId="39" fillId="12" borderId="5" xfId="0" applyFont="1" applyFill="1" applyBorder="1" applyAlignment="1">
      <alignment horizontal="justify" vertical="center" wrapText="1"/>
    </xf>
    <xf numFmtId="0" fontId="39" fillId="5" borderId="5" xfId="0" applyFont="1" applyFill="1" applyBorder="1" applyAlignment="1">
      <alignment horizontal="justify" vertical="center"/>
    </xf>
    <xf numFmtId="0" fontId="24" fillId="5" borderId="5" xfId="0" applyFont="1" applyFill="1" applyBorder="1" applyAlignment="1">
      <alignment horizontal="justify" vertical="center"/>
    </xf>
    <xf numFmtId="0" fontId="39" fillId="5" borderId="5" xfId="0" applyFont="1" applyFill="1" applyBorder="1" applyAlignment="1">
      <alignment horizontal="justify" vertical="center" wrapText="1"/>
    </xf>
    <xf numFmtId="0" fontId="39" fillId="12" borderId="52" xfId="0" applyFont="1" applyFill="1" applyBorder="1" applyAlignment="1">
      <alignment horizontal="justify" vertical="center"/>
    </xf>
    <xf numFmtId="0" fontId="39" fillId="12" borderId="13" xfId="0" applyFont="1" applyFill="1" applyBorder="1" applyAlignment="1">
      <alignment horizontal="justify" vertical="center"/>
    </xf>
    <xf numFmtId="0" fontId="39" fillId="12" borderId="2" xfId="0" applyFont="1" applyFill="1" applyBorder="1" applyAlignment="1">
      <alignment horizontal="justify" vertical="center"/>
    </xf>
    <xf numFmtId="0" fontId="0" fillId="12" borderId="5" xfId="0" applyFill="1" applyBorder="1" applyAlignment="1">
      <alignment horizontal="justify" vertical="center"/>
    </xf>
    <xf numFmtId="0" fontId="0" fillId="12" borderId="5" xfId="0" applyFill="1" applyBorder="1" applyAlignment="1">
      <alignment horizontal="justify" vertical="center" wrapText="1"/>
    </xf>
    <xf numFmtId="0" fontId="0" fillId="16" borderId="5" xfId="0" applyFill="1" applyBorder="1" applyAlignment="1">
      <alignment horizontal="center" vertical="center"/>
    </xf>
    <xf numFmtId="0" fontId="39"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5" xfId="0" applyFill="1" applyBorder="1" applyAlignment="1">
      <alignment vertical="center"/>
    </xf>
    <xf numFmtId="0" fontId="0" fillId="16" borderId="5" xfId="0" applyFill="1" applyBorder="1"/>
    <xf numFmtId="0" fontId="0" fillId="16" borderId="5" xfId="0" applyFill="1" applyBorder="1" applyAlignment="1">
      <alignment horizontal="justify" vertical="center"/>
    </xf>
    <xf numFmtId="0" fontId="44" fillId="16" borderId="5" xfId="0" applyFont="1" applyFill="1" applyBorder="1" applyAlignment="1">
      <alignment horizontal="justify" vertical="center"/>
    </xf>
    <xf numFmtId="0" fontId="0" fillId="16" borderId="5" xfId="0" applyFill="1" applyBorder="1" applyAlignment="1">
      <alignment horizontal="justify" vertical="center" wrapText="1"/>
    </xf>
    <xf numFmtId="0" fontId="18" fillId="16" borderId="5" xfId="0" applyFont="1" applyFill="1" applyBorder="1" applyAlignment="1">
      <alignment horizontal="justify" vertical="center"/>
    </xf>
    <xf numFmtId="0" fontId="0" fillId="12" borderId="5" xfId="0" applyFill="1" applyBorder="1" applyAlignment="1">
      <alignment vertical="center"/>
    </xf>
    <xf numFmtId="0" fontId="20" fillId="12" borderId="5" xfId="0" applyFont="1" applyFill="1" applyBorder="1"/>
    <xf numFmtId="0" fontId="39" fillId="13" borderId="5" xfId="0" applyFont="1" applyFill="1" applyBorder="1" applyAlignment="1">
      <alignment vertical="center" wrapText="1"/>
    </xf>
    <xf numFmtId="0" fontId="0" fillId="13" borderId="5" xfId="0" applyFill="1" applyBorder="1" applyAlignment="1">
      <alignment vertical="center"/>
    </xf>
    <xf numFmtId="0" fontId="0" fillId="13" borderId="5" xfId="0" applyFill="1" applyBorder="1" applyAlignment="1">
      <alignment horizontal="center" vertical="center" wrapText="1"/>
    </xf>
    <xf numFmtId="0" fontId="0" fillId="13" borderId="5" xfId="0" applyFill="1" applyBorder="1" applyAlignment="1">
      <alignment horizontal="justify" vertical="center"/>
    </xf>
    <xf numFmtId="0" fontId="20" fillId="13" borderId="5" xfId="0" applyFont="1" applyFill="1" applyBorder="1"/>
    <xf numFmtId="0" fontId="0" fillId="13" borderId="5" xfId="0" applyFill="1" applyBorder="1" applyAlignment="1">
      <alignment horizontal="justify" vertical="center" wrapText="1"/>
    </xf>
    <xf numFmtId="0" fontId="18" fillId="13" borderId="5" xfId="0" applyFont="1" applyFill="1" applyBorder="1" applyAlignment="1">
      <alignment horizontal="justify" vertical="center"/>
    </xf>
    <xf numFmtId="0" fontId="0" fillId="14" borderId="5" xfId="0" applyFill="1" applyBorder="1" applyAlignment="1">
      <alignment vertical="center" wrapText="1"/>
    </xf>
    <xf numFmtId="0" fontId="0" fillId="14" borderId="5" xfId="0" applyFill="1" applyBorder="1" applyAlignment="1">
      <alignment wrapText="1"/>
    </xf>
    <xf numFmtId="0" fontId="46" fillId="8" borderId="51" xfId="0" applyFont="1" applyFill="1" applyBorder="1" applyAlignment="1">
      <alignment horizontal="center" vertical="center" wrapText="1"/>
    </xf>
    <xf numFmtId="0" fontId="46" fillId="8" borderId="36" xfId="0" applyFont="1" applyFill="1" applyBorder="1" applyAlignment="1">
      <alignment horizontal="center" vertical="center" wrapText="1"/>
    </xf>
    <xf numFmtId="0" fontId="13" fillId="2" borderId="26" xfId="0" applyFont="1" applyFill="1" applyBorder="1" applyAlignment="1" applyProtection="1">
      <alignment horizontal="center" vertical="center"/>
      <protection locked="0"/>
    </xf>
    <xf numFmtId="0" fontId="39" fillId="5" borderId="5" xfId="0" applyFont="1" applyFill="1" applyBorder="1" applyAlignment="1">
      <alignment vertical="center" wrapText="1"/>
    </xf>
    <xf numFmtId="0" fontId="0" fillId="5" borderId="5" xfId="0" applyFill="1" applyBorder="1" applyAlignment="1">
      <alignment vertical="center" wrapText="1"/>
    </xf>
    <xf numFmtId="0" fontId="0" fillId="5" borderId="5" xfId="0" applyFill="1" applyBorder="1" applyAlignment="1">
      <alignment vertical="center"/>
    </xf>
    <xf numFmtId="0" fontId="0" fillId="5" borderId="5" xfId="0" applyFill="1" applyBorder="1"/>
    <xf numFmtId="0" fontId="0" fillId="5" borderId="5" xfId="0" applyFill="1" applyBorder="1" applyAlignment="1">
      <alignment wrapText="1"/>
    </xf>
    <xf numFmtId="0" fontId="20" fillId="5" borderId="5" xfId="0" applyFont="1" applyFill="1" applyBorder="1"/>
    <xf numFmtId="0" fontId="0" fillId="5" borderId="5" xfId="0" applyFill="1" applyBorder="1" applyAlignment="1">
      <alignment horizontal="justify" vertical="center" wrapText="1"/>
    </xf>
    <xf numFmtId="0" fontId="38" fillId="0" borderId="0" xfId="0" applyFont="1"/>
    <xf numFmtId="0" fontId="4" fillId="6" borderId="9" xfId="0" applyFont="1" applyFill="1" applyBorder="1" applyAlignment="1">
      <alignment horizontal="center" vertical="center" wrapText="1"/>
    </xf>
    <xf numFmtId="0" fontId="4" fillId="6" borderId="0" xfId="0" applyFont="1" applyFill="1" applyAlignment="1">
      <alignment horizontal="center" vertical="center" wrapText="1"/>
    </xf>
    <xf numFmtId="0" fontId="9" fillId="18" borderId="5" xfId="0" applyFont="1" applyFill="1" applyBorder="1" applyAlignment="1">
      <alignment horizontal="center" vertical="center" wrapText="1"/>
    </xf>
    <xf numFmtId="0" fontId="4" fillId="0" borderId="69" xfId="0" applyFont="1" applyBorder="1" applyAlignment="1" applyProtection="1">
      <alignment horizontal="center" vertical="center"/>
      <protection locked="0"/>
    </xf>
    <xf numFmtId="2" fontId="53" fillId="0" borderId="5" xfId="3" applyNumberFormat="1" applyFont="1" applyFill="1" applyBorder="1" applyAlignment="1" applyProtection="1">
      <alignment horizontal="center" vertical="center" wrapText="1"/>
    </xf>
    <xf numFmtId="2" fontId="53" fillId="0" borderId="5" xfId="0" applyNumberFormat="1" applyFont="1" applyBorder="1" applyAlignment="1">
      <alignment horizontal="center" vertical="center" wrapText="1"/>
    </xf>
    <xf numFmtId="0" fontId="9" fillId="18" borderId="5" xfId="0" applyFont="1" applyFill="1" applyBorder="1" applyAlignment="1">
      <alignment vertical="center" wrapText="1"/>
    </xf>
    <xf numFmtId="0" fontId="9" fillId="0" borderId="5" xfId="0" applyFont="1" applyBorder="1"/>
    <xf numFmtId="0" fontId="9" fillId="0" borderId="5" xfId="0" applyFont="1" applyBorder="1" applyAlignment="1">
      <alignment horizontal="center"/>
    </xf>
    <xf numFmtId="170" fontId="4" fillId="0" borderId="0" xfId="0" applyNumberFormat="1" applyFont="1" applyAlignment="1">
      <alignment vertical="center"/>
    </xf>
    <xf numFmtId="170" fontId="0" fillId="0" borderId="0" xfId="0" applyNumberFormat="1"/>
    <xf numFmtId="170" fontId="4" fillId="0" borderId="54" xfId="0" applyNumberFormat="1" applyFont="1" applyBorder="1"/>
    <xf numFmtId="170" fontId="45" fillId="0" borderId="31" xfId="0" applyNumberFormat="1" applyFont="1" applyBorder="1" applyAlignment="1">
      <alignment horizontal="center"/>
    </xf>
    <xf numFmtId="170" fontId="45" fillId="0" borderId="5" xfId="0" applyNumberFormat="1" applyFont="1" applyBorder="1" applyAlignment="1">
      <alignment horizontal="center"/>
    </xf>
    <xf numFmtId="170" fontId="45" fillId="0" borderId="6" xfId="0" applyNumberFormat="1" applyFont="1" applyBorder="1" applyAlignment="1">
      <alignment horizontal="center"/>
    </xf>
    <xf numFmtId="170" fontId="6" fillId="0" borderId="0" xfId="0" applyNumberFormat="1" applyFont="1" applyAlignment="1">
      <alignment horizontal="center"/>
    </xf>
    <xf numFmtId="170" fontId="4" fillId="0" borderId="0" xfId="0" applyNumberFormat="1" applyFont="1" applyAlignment="1">
      <alignment horizontal="center" vertical="center"/>
    </xf>
    <xf numFmtId="170" fontId="4" fillId="3" borderId="0" xfId="0" applyNumberFormat="1" applyFont="1" applyFill="1" applyAlignment="1">
      <alignment vertical="center"/>
    </xf>
    <xf numFmtId="170" fontId="4" fillId="0" borderId="15" xfId="0" applyNumberFormat="1" applyFont="1" applyBorder="1" applyAlignment="1">
      <alignment horizontal="center" vertical="center"/>
    </xf>
    <xf numFmtId="170" fontId="4" fillId="0" borderId="69" xfId="0" applyNumberFormat="1" applyFont="1" applyBorder="1" applyAlignment="1">
      <alignment horizontal="center" vertical="center"/>
    </xf>
    <xf numFmtId="170" fontId="4" fillId="0" borderId="69" xfId="0" applyNumberFormat="1" applyFont="1" applyBorder="1" applyAlignment="1">
      <alignment vertical="center"/>
    </xf>
    <xf numFmtId="170" fontId="4" fillId="0" borderId="0" xfId="0" applyNumberFormat="1" applyFont="1" applyAlignment="1">
      <alignment vertical="top"/>
    </xf>
    <xf numFmtId="170" fontId="4" fillId="0" borderId="36" xfId="0" applyNumberFormat="1" applyFont="1" applyBorder="1"/>
    <xf numFmtId="170" fontId="4" fillId="0" borderId="34" xfId="0" applyNumberFormat="1" applyFont="1" applyBorder="1"/>
    <xf numFmtId="170" fontId="17" fillId="0" borderId="0" xfId="0" applyNumberFormat="1" applyFont="1" applyAlignment="1" applyProtection="1">
      <alignment vertical="center"/>
      <protection locked="0"/>
    </xf>
    <xf numFmtId="170" fontId="4" fillId="0" borderId="5" xfId="0" applyNumberFormat="1" applyFont="1" applyBorder="1" applyAlignment="1">
      <alignment horizontal="center"/>
    </xf>
    <xf numFmtId="170" fontId="4" fillId="0" borderId="6" xfId="0" applyNumberFormat="1" applyFont="1" applyBorder="1" applyAlignment="1">
      <alignment horizontal="center"/>
    </xf>
    <xf numFmtId="170" fontId="4" fillId="2" borderId="13" xfId="0" applyNumberFormat="1" applyFont="1" applyFill="1" applyBorder="1" applyAlignment="1" applyProtection="1">
      <alignment horizontal="center"/>
      <protection locked="0"/>
    </xf>
    <xf numFmtId="170" fontId="4" fillId="3" borderId="19" xfId="0" applyNumberFormat="1" applyFont="1" applyFill="1" applyBorder="1" applyAlignment="1">
      <alignment horizontal="center" vertical="center"/>
    </xf>
    <xf numFmtId="170" fontId="5" fillId="0" borderId="22" xfId="0" applyNumberFormat="1" applyFont="1" applyBorder="1" applyAlignment="1">
      <alignment horizontal="center" vertical="center" wrapText="1"/>
    </xf>
    <xf numFmtId="170" fontId="18" fillId="0" borderId="0" xfId="0" applyNumberFormat="1" applyFont="1"/>
    <xf numFmtId="170" fontId="0" fillId="0" borderId="7" xfId="0" applyNumberFormat="1" applyBorder="1" applyAlignment="1">
      <alignment vertical="center"/>
    </xf>
    <xf numFmtId="170" fontId="0" fillId="0" borderId="0" xfId="0" applyNumberFormat="1" applyAlignment="1">
      <alignment vertical="center"/>
    </xf>
    <xf numFmtId="170" fontId="0" fillId="0" borderId="14" xfId="0" applyNumberFormat="1" applyBorder="1" applyAlignment="1">
      <alignment vertical="center"/>
    </xf>
    <xf numFmtId="170" fontId="4" fillId="0" borderId="0" xfId="0" applyNumberFormat="1" applyFont="1" applyAlignment="1">
      <alignment vertical="center" wrapText="1"/>
    </xf>
    <xf numFmtId="170" fontId="4" fillId="0" borderId="15" xfId="0" applyNumberFormat="1" applyFont="1" applyBorder="1" applyAlignment="1">
      <alignment vertical="center"/>
    </xf>
    <xf numFmtId="170" fontId="4" fillId="0" borderId="11" xfId="0" applyNumberFormat="1" applyFont="1" applyBorder="1" applyAlignment="1">
      <alignment vertical="center"/>
    </xf>
    <xf numFmtId="170" fontId="8" fillId="3" borderId="0" xfId="0" applyNumberFormat="1" applyFont="1" applyFill="1" applyAlignment="1">
      <alignment vertical="center" wrapText="1"/>
    </xf>
    <xf numFmtId="170" fontId="8" fillId="3" borderId="24" xfId="0" applyNumberFormat="1" applyFont="1" applyFill="1" applyBorder="1" applyAlignment="1">
      <alignment vertical="center" wrapText="1"/>
    </xf>
    <xf numFmtId="170" fontId="4" fillId="0" borderId="69" xfId="0" applyNumberFormat="1" applyFont="1" applyBorder="1" applyAlignment="1">
      <alignment horizontal="left" vertical="center"/>
    </xf>
    <xf numFmtId="0" fontId="39" fillId="5" borderId="2" xfId="0" applyFont="1" applyFill="1" applyBorder="1" applyAlignment="1">
      <alignment horizontal="justify" vertical="center"/>
    </xf>
    <xf numFmtId="0" fontId="44" fillId="5" borderId="2" xfId="0" applyFont="1" applyFill="1" applyBorder="1" applyAlignment="1">
      <alignment horizontal="justify" vertical="center"/>
    </xf>
    <xf numFmtId="0" fontId="20" fillId="5" borderId="2" xfId="0" applyFont="1" applyFill="1" applyBorder="1" applyAlignment="1">
      <alignment horizontal="justify" vertical="center" wrapText="1"/>
    </xf>
    <xf numFmtId="170" fontId="45" fillId="3" borderId="5" xfId="0" applyNumberFormat="1" applyFont="1" applyFill="1" applyBorder="1" applyAlignment="1">
      <alignment horizontal="center" vertical="center"/>
    </xf>
    <xf numFmtId="0" fontId="45" fillId="0" borderId="18" xfId="0" applyFont="1" applyBorder="1" applyAlignment="1" applyProtection="1">
      <alignment vertical="center"/>
      <protection locked="0"/>
    </xf>
    <xf numFmtId="0" fontId="45" fillId="0" borderId="32" xfId="0" applyFont="1" applyBorder="1" applyAlignment="1" applyProtection="1">
      <alignment vertical="center"/>
      <protection locked="0"/>
    </xf>
    <xf numFmtId="165" fontId="26" fillId="0" borderId="0" xfId="2" applyNumberFormat="1" applyFont="1" applyBorder="1" applyAlignment="1" applyProtection="1">
      <alignment horizontal="center" vertical="center"/>
    </xf>
    <xf numFmtId="0" fontId="25" fillId="8" borderId="58" xfId="0" applyFont="1" applyFill="1" applyBorder="1" applyAlignment="1">
      <alignment vertical="center"/>
    </xf>
    <xf numFmtId="0" fontId="48" fillId="8" borderId="45" xfId="0" applyFont="1" applyFill="1" applyBorder="1" applyAlignment="1">
      <alignment vertical="center"/>
    </xf>
    <xf numFmtId="2" fontId="57" fillId="3" borderId="56" xfId="1" applyNumberFormat="1" applyFont="1" applyFill="1" applyBorder="1" applyAlignment="1" applyProtection="1">
      <alignment horizontal="center" vertical="center"/>
    </xf>
    <xf numFmtId="0" fontId="25" fillId="8" borderId="28" xfId="0" applyFont="1" applyFill="1" applyBorder="1" applyAlignment="1">
      <alignment vertical="center"/>
    </xf>
    <xf numFmtId="0" fontId="48" fillId="8" borderId="47" xfId="0" applyFont="1" applyFill="1" applyBorder="1" applyAlignment="1">
      <alignment vertical="center"/>
    </xf>
    <xf numFmtId="0" fontId="59" fillId="20" borderId="5" xfId="0" applyFont="1" applyFill="1" applyBorder="1" applyAlignment="1">
      <alignment horizontal="center" vertical="center" wrapText="1"/>
    </xf>
    <xf numFmtId="0" fontId="56" fillId="20" borderId="5" xfId="0" applyFont="1" applyFill="1" applyBorder="1" applyAlignment="1">
      <alignment horizontal="center" vertical="center"/>
    </xf>
    <xf numFmtId="0" fontId="56" fillId="20" borderId="68" xfId="0" applyFont="1" applyFill="1" applyBorder="1" applyAlignment="1">
      <alignment horizontal="center" vertical="center" wrapText="1"/>
    </xf>
    <xf numFmtId="0" fontId="56" fillId="20" borderId="5" xfId="0" applyFont="1" applyFill="1" applyBorder="1" applyAlignment="1">
      <alignment horizontal="center" vertical="center" wrapText="1"/>
    </xf>
    <xf numFmtId="0" fontId="56" fillId="20" borderId="37" xfId="0" applyFont="1" applyFill="1" applyBorder="1" applyAlignment="1">
      <alignment horizontal="center" vertical="center" wrapText="1"/>
    </xf>
    <xf numFmtId="0" fontId="59" fillId="20" borderId="2" xfId="0" applyFont="1" applyFill="1" applyBorder="1" applyAlignment="1">
      <alignment horizontal="justify" vertical="center"/>
    </xf>
    <xf numFmtId="0" fontId="60" fillId="20" borderId="2" xfId="0" applyFont="1" applyFill="1" applyBorder="1" applyAlignment="1">
      <alignment horizontal="justify" vertical="center"/>
    </xf>
    <xf numFmtId="0" fontId="61" fillId="20" borderId="2" xfId="0" applyFont="1" applyFill="1" applyBorder="1" applyAlignment="1">
      <alignment horizontal="justify" vertical="center" wrapText="1"/>
    </xf>
    <xf numFmtId="0" fontId="59" fillId="20" borderId="5" xfId="0" applyFont="1" applyFill="1" applyBorder="1" applyAlignment="1">
      <alignment horizontal="justify" vertical="center"/>
    </xf>
    <xf numFmtId="0" fontId="61" fillId="20" borderId="5" xfId="0" applyFont="1" applyFill="1" applyBorder="1" applyAlignment="1">
      <alignment horizontal="justify" vertical="center" wrapText="1"/>
    </xf>
    <xf numFmtId="0" fontId="61" fillId="20" borderId="5" xfId="0" applyFont="1" applyFill="1" applyBorder="1" applyAlignment="1">
      <alignment horizontal="justify" vertical="center"/>
    </xf>
    <xf numFmtId="0" fontId="62" fillId="20" borderId="5" xfId="0" applyFont="1" applyFill="1" applyBorder="1" applyAlignment="1">
      <alignment horizontal="justify" vertical="center"/>
    </xf>
    <xf numFmtId="0" fontId="59" fillId="20" borderId="5" xfId="0" applyFont="1" applyFill="1" applyBorder="1" applyAlignment="1">
      <alignment horizontal="justify" vertical="center" wrapText="1"/>
    </xf>
    <xf numFmtId="0" fontId="56" fillId="20" borderId="14" xfId="0" applyFont="1" applyFill="1" applyBorder="1" applyAlignment="1">
      <alignment horizontal="center" vertical="center" wrapText="1"/>
    </xf>
    <xf numFmtId="0" fontId="59" fillId="20" borderId="52" xfId="0" applyFont="1" applyFill="1" applyBorder="1" applyAlignment="1">
      <alignment horizontal="justify" vertical="center"/>
    </xf>
    <xf numFmtId="0" fontId="61" fillId="20" borderId="31" xfId="0" applyFont="1" applyFill="1" applyBorder="1" applyAlignment="1">
      <alignment horizontal="justify" vertical="center" wrapText="1"/>
    </xf>
    <xf numFmtId="0" fontId="59" fillId="20" borderId="13" xfId="0" applyFont="1" applyFill="1" applyBorder="1" applyAlignment="1">
      <alignment horizontal="center" vertical="center" wrapText="1"/>
    </xf>
    <xf numFmtId="0" fontId="56" fillId="20" borderId="13" xfId="0" applyFont="1" applyFill="1" applyBorder="1" applyAlignment="1">
      <alignment horizontal="center" vertical="center"/>
    </xf>
    <xf numFmtId="0" fontId="56" fillId="20" borderId="13" xfId="0" applyFont="1" applyFill="1" applyBorder="1" applyAlignment="1">
      <alignment horizontal="center" vertical="center" wrapText="1"/>
    </xf>
    <xf numFmtId="0" fontId="59" fillId="20" borderId="13" xfId="0" applyFont="1" applyFill="1" applyBorder="1" applyAlignment="1">
      <alignment horizontal="justify" vertical="center"/>
    </xf>
    <xf numFmtId="0" fontId="60" fillId="20" borderId="62" xfId="0" applyFont="1" applyFill="1" applyBorder="1" applyAlignment="1">
      <alignment horizontal="justify" vertical="center"/>
    </xf>
    <xf numFmtId="0" fontId="61" fillId="20" borderId="13" xfId="0" applyFont="1" applyFill="1" applyBorder="1" applyAlignment="1">
      <alignment horizontal="justify" vertical="center" wrapText="1"/>
    </xf>
    <xf numFmtId="0" fontId="39" fillId="21" borderId="5" xfId="0" applyFont="1" applyFill="1" applyBorder="1" applyAlignment="1">
      <alignment horizontal="center" vertical="center" wrapText="1"/>
    </xf>
    <xf numFmtId="0" fontId="0" fillId="21" borderId="5" xfId="0" applyFill="1" applyBorder="1" applyAlignment="1">
      <alignment horizontal="center" vertical="center"/>
    </xf>
    <xf numFmtId="0" fontId="0" fillId="21" borderId="5" xfId="0" applyFill="1" applyBorder="1" applyAlignment="1">
      <alignment horizontal="center" vertical="center" wrapText="1"/>
    </xf>
    <xf numFmtId="0" fontId="39" fillId="21" borderId="5" xfId="0" applyFont="1" applyFill="1" applyBorder="1" applyAlignment="1">
      <alignment horizontal="justify" vertical="center"/>
    </xf>
    <xf numFmtId="0" fontId="44" fillId="21" borderId="5" xfId="0" applyFont="1" applyFill="1" applyBorder="1" applyAlignment="1">
      <alignment horizontal="justify" vertical="center"/>
    </xf>
    <xf numFmtId="0" fontId="20" fillId="21" borderId="5" xfId="0" applyFont="1" applyFill="1" applyBorder="1" applyAlignment="1">
      <alignment horizontal="justify" vertical="center" wrapText="1"/>
    </xf>
    <xf numFmtId="0" fontId="39" fillId="12" borderId="5" xfId="0" applyFont="1" applyFill="1" applyBorder="1" applyAlignment="1">
      <alignment horizontal="left" vertical="center" wrapText="1"/>
    </xf>
    <xf numFmtId="0" fontId="2" fillId="0" borderId="5" xfId="0" applyFont="1" applyBorder="1" applyAlignment="1">
      <alignment horizontal="center" vertical="center"/>
    </xf>
    <xf numFmtId="0" fontId="2" fillId="5"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13" borderId="5" xfId="0" applyFill="1" applyBorder="1" applyAlignment="1">
      <alignment horizontal="left" vertical="center" wrapText="1"/>
    </xf>
    <xf numFmtId="0" fontId="0" fillId="5" borderId="5" xfId="0" applyFill="1" applyBorder="1" applyAlignment="1">
      <alignment horizontal="left" vertical="center" wrapText="1"/>
    </xf>
    <xf numFmtId="0" fontId="0" fillId="7" borderId="5" xfId="0" applyFill="1" applyBorder="1" applyAlignment="1">
      <alignment horizontal="left" vertical="center" wrapText="1"/>
    </xf>
    <xf numFmtId="0" fontId="0" fillId="6" borderId="5" xfId="0" applyFill="1" applyBorder="1" applyAlignment="1">
      <alignment horizontal="left" vertical="center" wrapText="1"/>
    </xf>
    <xf numFmtId="0" fontId="0" fillId="17" borderId="5" xfId="0" applyFill="1" applyBorder="1" applyAlignment="1">
      <alignment horizontal="left" vertical="center" wrapText="1"/>
    </xf>
    <xf numFmtId="0" fontId="0" fillId="0" borderId="0" xfId="0" applyAlignment="1">
      <alignment horizontal="left" vertical="center"/>
    </xf>
    <xf numFmtId="0" fontId="39" fillId="0" borderId="0" xfId="0" applyFont="1" applyAlignment="1">
      <alignment horizontal="left" vertical="center"/>
    </xf>
    <xf numFmtId="0" fontId="63" fillId="6" borderId="51" xfId="0" applyFont="1" applyFill="1" applyBorder="1" applyAlignment="1">
      <alignment horizontal="center" vertical="center" wrapText="1"/>
    </xf>
    <xf numFmtId="0" fontId="63" fillId="6" borderId="44" xfId="0" applyFont="1" applyFill="1" applyBorder="1" applyAlignment="1">
      <alignment horizontal="center" vertical="center" wrapText="1"/>
    </xf>
    <xf numFmtId="0" fontId="63" fillId="6" borderId="37" xfId="0" applyFont="1" applyFill="1" applyBorder="1" applyAlignment="1">
      <alignment horizontal="center" vertical="center" wrapText="1"/>
    </xf>
    <xf numFmtId="0" fontId="63" fillId="6" borderId="33" xfId="0" applyFont="1" applyFill="1" applyBorder="1" applyAlignment="1">
      <alignment horizontal="center" vertical="center" wrapText="1"/>
    </xf>
    <xf numFmtId="0" fontId="63" fillId="6" borderId="4" xfId="0" applyFont="1" applyFill="1" applyBorder="1" applyAlignment="1">
      <alignment horizontal="center" vertical="center" wrapText="1"/>
    </xf>
    <xf numFmtId="0" fontId="63" fillId="6" borderId="39" xfId="0" applyFont="1" applyFill="1" applyBorder="1" applyAlignment="1">
      <alignment horizontal="center" vertical="center" wrapText="1"/>
    </xf>
    <xf numFmtId="0" fontId="63" fillId="6" borderId="58" xfId="0" applyFont="1" applyFill="1" applyBorder="1" applyAlignment="1">
      <alignment horizontal="justify" vertical="center" wrapText="1"/>
    </xf>
    <xf numFmtId="0" fontId="41" fillId="6" borderId="56" xfId="0" applyFont="1" applyFill="1" applyBorder="1" applyAlignment="1">
      <alignment horizontal="center" vertical="center" wrapText="1"/>
    </xf>
    <xf numFmtId="0" fontId="63" fillId="6" borderId="47" xfId="0" applyFont="1" applyFill="1" applyBorder="1" applyAlignment="1">
      <alignment horizontal="justify" vertical="center" wrapText="1"/>
    </xf>
    <xf numFmtId="0" fontId="41" fillId="6" borderId="46" xfId="0" applyFont="1" applyFill="1" applyBorder="1" applyAlignment="1">
      <alignment horizontal="center" vertical="center" wrapText="1"/>
    </xf>
    <xf numFmtId="1" fontId="57" fillId="2" borderId="51" xfId="0" applyNumberFormat="1" applyFont="1" applyFill="1" applyBorder="1" applyAlignment="1" applyProtection="1">
      <alignment horizontal="center" vertical="center"/>
      <protection locked="0"/>
    </xf>
    <xf numFmtId="9" fontId="0" fillId="0" borderId="44" xfId="3" applyFont="1" applyBorder="1" applyAlignment="1" applyProtection="1">
      <alignment horizontal="center" vertical="center"/>
      <protection locked="0"/>
    </xf>
    <xf numFmtId="1" fontId="57" fillId="2" borderId="37" xfId="0" applyNumberFormat="1" applyFont="1" applyFill="1" applyBorder="1" applyAlignment="1" applyProtection="1">
      <alignment horizontal="center" vertical="center"/>
      <protection locked="0"/>
    </xf>
    <xf numFmtId="9" fontId="0" fillId="0" borderId="33" xfId="3" applyFont="1" applyBorder="1" applyAlignment="1" applyProtection="1">
      <alignment horizontal="center" vertical="center"/>
      <protection locked="0"/>
    </xf>
    <xf numFmtId="1" fontId="57" fillId="2" borderId="4" xfId="0" applyNumberFormat="1" applyFont="1" applyFill="1" applyBorder="1" applyAlignment="1" applyProtection="1">
      <alignment horizontal="center" vertical="center"/>
      <protection locked="0"/>
    </xf>
    <xf numFmtId="1" fontId="57" fillId="2" borderId="39" xfId="0" applyNumberFormat="1" applyFont="1" applyFill="1" applyBorder="1" applyAlignment="1" applyProtection="1">
      <alignment horizontal="center" vertical="center"/>
      <protection locked="0"/>
    </xf>
    <xf numFmtId="1" fontId="57" fillId="2" borderId="58" xfId="0" applyNumberFormat="1" applyFont="1" applyFill="1" applyBorder="1" applyAlignment="1" applyProtection="1">
      <alignment horizontal="center" vertical="center"/>
      <protection locked="0"/>
    </xf>
    <xf numFmtId="1" fontId="57" fillId="2" borderId="47" xfId="0" applyNumberFormat="1" applyFont="1" applyFill="1" applyBorder="1" applyAlignment="1" applyProtection="1">
      <alignment horizontal="center" vertical="center"/>
      <protection locked="0"/>
    </xf>
    <xf numFmtId="0" fontId="6" fillId="2" borderId="69" xfId="0" applyFont="1" applyFill="1" applyBorder="1" applyAlignment="1">
      <alignment horizontal="center" vertical="center" wrapText="1"/>
    </xf>
    <xf numFmtId="0" fontId="9" fillId="0" borderId="5" xfId="0" applyFont="1" applyBorder="1" applyAlignment="1" applyProtection="1">
      <alignment vertical="center"/>
      <protection locked="0"/>
    </xf>
    <xf numFmtId="2" fontId="9" fillId="0" borderId="5" xfId="0" applyNumberFormat="1" applyFont="1" applyBorder="1" applyAlignment="1" applyProtection="1">
      <alignment vertical="center"/>
      <protection locked="0"/>
    </xf>
    <xf numFmtId="0" fontId="4" fillId="2" borderId="69" xfId="0" applyFont="1" applyFill="1" applyBorder="1" applyAlignment="1" applyProtection="1">
      <alignment horizontal="center" vertical="center"/>
      <protection locked="0"/>
    </xf>
    <xf numFmtId="0" fontId="63" fillId="6" borderId="39" xfId="0" applyFont="1" applyFill="1" applyBorder="1" applyAlignment="1" applyProtection="1">
      <alignment horizontal="center" vertical="center" wrapText="1"/>
      <protection locked="0"/>
    </xf>
    <xf numFmtId="0" fontId="63" fillId="6" borderId="6" xfId="0" applyFont="1" applyFill="1" applyBorder="1" applyAlignment="1" applyProtection="1">
      <alignment horizontal="center" vertical="center" wrapText="1"/>
      <protection locked="0"/>
    </xf>
    <xf numFmtId="0" fontId="63" fillId="6" borderId="38" xfId="0" applyFont="1" applyFill="1" applyBorder="1" applyAlignment="1" applyProtection="1">
      <alignment horizontal="center" vertical="center" wrapText="1"/>
      <protection locked="0"/>
    </xf>
    <xf numFmtId="0" fontId="63" fillId="6" borderId="4" xfId="0" applyFont="1" applyFill="1" applyBorder="1" applyAlignment="1" applyProtection="1">
      <alignment horizontal="center" vertical="center" wrapText="1"/>
      <protection locked="0"/>
    </xf>
    <xf numFmtId="170" fontId="5" fillId="3" borderId="5" xfId="0" applyNumberFormat="1" applyFont="1" applyFill="1" applyBorder="1" applyAlignment="1">
      <alignment horizontal="center" vertical="center" wrapText="1"/>
    </xf>
    <xf numFmtId="0" fontId="20" fillId="0" borderId="51" xfId="0" applyFont="1" applyBorder="1" applyAlignment="1">
      <alignment horizontal="center" vertical="center" wrapText="1"/>
    </xf>
    <xf numFmtId="0" fontId="48" fillId="2" borderId="5" xfId="0" applyFont="1" applyFill="1" applyBorder="1" applyAlignment="1" applyProtection="1">
      <alignment horizontal="center" vertical="center" wrapText="1"/>
      <protection locked="0"/>
    </xf>
    <xf numFmtId="170" fontId="4" fillId="3" borderId="18" xfId="0" applyNumberFormat="1" applyFont="1" applyFill="1" applyBorder="1" applyAlignment="1">
      <alignment horizontal="center" vertical="center"/>
    </xf>
    <xf numFmtId="170" fontId="4" fillId="3" borderId="5" xfId="0" applyNumberFormat="1" applyFont="1" applyFill="1" applyBorder="1" applyAlignment="1">
      <alignment horizontal="center" vertical="center"/>
    </xf>
    <xf numFmtId="0" fontId="4" fillId="2" borderId="5" xfId="0" applyFont="1" applyFill="1" applyBorder="1" applyAlignment="1">
      <alignment vertical="center"/>
    </xf>
    <xf numFmtId="170" fontId="4" fillId="2" borderId="5" xfId="0" applyNumberFormat="1" applyFont="1" applyFill="1" applyBorder="1" applyAlignment="1">
      <alignment horizontal="center" vertical="center"/>
    </xf>
    <xf numFmtId="0" fontId="4" fillId="2" borderId="49" xfId="0" applyFont="1" applyFill="1" applyBorder="1" applyAlignment="1" applyProtection="1">
      <alignment horizontal="center" vertical="center"/>
      <protection locked="0"/>
    </xf>
    <xf numFmtId="170" fontId="4" fillId="3" borderId="35" xfId="0" applyNumberFormat="1" applyFont="1" applyFill="1" applyBorder="1" applyAlignment="1">
      <alignment horizontal="center" vertical="center" wrapText="1"/>
    </xf>
    <xf numFmtId="170" fontId="4" fillId="3" borderId="24" xfId="0" applyNumberFormat="1" applyFont="1" applyFill="1" applyBorder="1" applyAlignment="1">
      <alignment horizontal="center" vertical="center" wrapText="1"/>
    </xf>
    <xf numFmtId="170" fontId="45" fillId="22" borderId="5" xfId="0" applyNumberFormat="1" applyFont="1" applyFill="1" applyBorder="1" applyAlignment="1">
      <alignment horizontal="center"/>
    </xf>
    <xf numFmtId="0" fontId="63" fillId="22" borderId="58" xfId="0" applyFont="1" applyFill="1" applyBorder="1" applyAlignment="1">
      <alignment horizontal="center" vertical="center" wrapText="1"/>
    </xf>
    <xf numFmtId="0" fontId="41" fillId="22" borderId="56" xfId="0" applyFont="1" applyFill="1" applyBorder="1" applyAlignment="1">
      <alignment horizontal="center" vertical="center" wrapText="1"/>
    </xf>
    <xf numFmtId="0" fontId="41" fillId="22" borderId="46" xfId="0" applyFont="1" applyFill="1" applyBorder="1" applyAlignment="1">
      <alignment horizontal="center" vertical="center" wrapText="1"/>
    </xf>
    <xf numFmtId="2" fontId="7" fillId="22" borderId="22" xfId="0" applyNumberFormat="1" applyFont="1" applyFill="1" applyBorder="1" applyAlignment="1">
      <alignment vertical="center"/>
    </xf>
    <xf numFmtId="170" fontId="4" fillId="22" borderId="5" xfId="0" applyNumberFormat="1" applyFont="1" applyFill="1" applyBorder="1" applyAlignment="1">
      <alignment horizontal="center"/>
    </xf>
    <xf numFmtId="170" fontId="4" fillId="22" borderId="6" xfId="0" applyNumberFormat="1" applyFont="1" applyFill="1" applyBorder="1" applyAlignment="1">
      <alignment horizontal="center"/>
    </xf>
    <xf numFmtId="0" fontId="63" fillId="6" borderId="10" xfId="0" applyFont="1" applyFill="1" applyBorder="1" applyAlignment="1">
      <alignment horizontal="justify" vertical="center" wrapText="1"/>
    </xf>
    <xf numFmtId="0" fontId="41" fillId="6" borderId="43"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63" fillId="6" borderId="12" xfId="0" applyFont="1" applyFill="1" applyBorder="1" applyAlignment="1">
      <alignment horizontal="justify" vertical="center" wrapText="1"/>
    </xf>
    <xf numFmtId="1" fontId="57" fillId="2" borderId="5" xfId="0" applyNumberFormat="1" applyFont="1" applyFill="1" applyBorder="1" applyAlignment="1" applyProtection="1">
      <alignment horizontal="center" vertical="center"/>
      <protection locked="0"/>
    </xf>
    <xf numFmtId="9" fontId="0" fillId="0" borderId="5" xfId="3" applyFont="1" applyBorder="1" applyAlignment="1" applyProtection="1">
      <alignment horizontal="center" vertical="center"/>
      <protection locked="0"/>
    </xf>
    <xf numFmtId="14" fontId="9" fillId="0" borderId="5" xfId="0" applyNumberFormat="1" applyFont="1" applyBorder="1" applyAlignment="1" applyProtection="1">
      <alignment vertical="center"/>
      <protection locked="0"/>
    </xf>
    <xf numFmtId="14" fontId="63" fillId="6" borderId="39" xfId="0" applyNumberFormat="1" applyFont="1" applyFill="1" applyBorder="1" applyAlignment="1" applyProtection="1">
      <alignment horizontal="center" vertical="center" wrapText="1"/>
      <protection locked="0"/>
    </xf>
    <xf numFmtId="14" fontId="63" fillId="6" borderId="6" xfId="0" applyNumberFormat="1" applyFont="1" applyFill="1" applyBorder="1" applyAlignment="1" applyProtection="1">
      <alignment horizontal="center" vertical="center" wrapText="1"/>
      <protection locked="0"/>
    </xf>
    <xf numFmtId="14" fontId="63" fillId="6" borderId="38" xfId="0" applyNumberFormat="1" applyFont="1" applyFill="1" applyBorder="1" applyAlignment="1" applyProtection="1">
      <alignment horizontal="center" vertical="center" wrapText="1"/>
      <protection locked="0"/>
    </xf>
    <xf numFmtId="1" fontId="53" fillId="0" borderId="5" xfId="3" applyNumberFormat="1" applyFont="1" applyFill="1" applyBorder="1" applyAlignment="1" applyProtection="1">
      <alignment horizontal="center" vertical="center" wrapText="1"/>
    </xf>
    <xf numFmtId="0" fontId="4" fillId="3" borderId="0" xfId="0" applyFont="1" applyFill="1" applyAlignment="1">
      <alignment horizontal="justify" vertical="center" wrapText="1"/>
    </xf>
    <xf numFmtId="0" fontId="46" fillId="22" borderId="51" xfId="0" applyFont="1" applyFill="1" applyBorder="1" applyAlignment="1">
      <alignment horizontal="center" vertical="center" wrapText="1"/>
    </xf>
    <xf numFmtId="0" fontId="46" fillId="22" borderId="36" xfId="0" applyFont="1" applyFill="1" applyBorder="1" applyAlignment="1">
      <alignment horizontal="center" vertical="center" wrapText="1"/>
    </xf>
    <xf numFmtId="0" fontId="2" fillId="22" borderId="13" xfId="0" applyFont="1" applyFill="1" applyBorder="1" applyAlignment="1">
      <alignment vertical="center"/>
    </xf>
    <xf numFmtId="0" fontId="5" fillId="3" borderId="0" xfId="0" applyFont="1" applyFill="1" applyAlignment="1" applyProtection="1">
      <alignment horizontal="justify" vertical="center" wrapText="1"/>
      <protection locked="0"/>
    </xf>
    <xf numFmtId="168" fontId="37" fillId="0" borderId="69" xfId="1" applyNumberFormat="1" applyFont="1" applyFill="1" applyBorder="1" applyAlignment="1" applyProtection="1">
      <alignment vertical="center"/>
    </xf>
    <xf numFmtId="168" fontId="37" fillId="0" borderId="25" xfId="1" applyNumberFormat="1" applyFont="1" applyFill="1" applyBorder="1" applyAlignment="1" applyProtection="1">
      <alignment vertical="center"/>
    </xf>
    <xf numFmtId="171" fontId="7" fillId="6" borderId="69" xfId="0" applyNumberFormat="1" applyFont="1" applyFill="1" applyBorder="1" applyAlignment="1">
      <alignment vertical="center"/>
    </xf>
    <xf numFmtId="0" fontId="9" fillId="2" borderId="69" xfId="0" applyFont="1" applyFill="1" applyBorder="1" applyAlignment="1" applyProtection="1">
      <alignment vertical="center"/>
      <protection locked="0"/>
    </xf>
    <xf numFmtId="0" fontId="47" fillId="0" borderId="69" xfId="0" applyFont="1" applyBorder="1" applyAlignment="1">
      <alignment horizontal="center" vertical="center" wrapText="1"/>
    </xf>
    <xf numFmtId="2" fontId="37" fillId="22" borderId="25" xfId="0" applyNumberFormat="1" applyFont="1" applyFill="1" applyBorder="1" applyAlignment="1">
      <alignment vertical="center"/>
    </xf>
    <xf numFmtId="0" fontId="6" fillId="22" borderId="20" xfId="0" applyFont="1" applyFill="1" applyBorder="1" applyAlignment="1">
      <alignment vertical="center"/>
    </xf>
    <xf numFmtId="0" fontId="6" fillId="22" borderId="22" xfId="0" applyFont="1" applyFill="1" applyBorder="1" applyAlignment="1">
      <alignment vertical="center"/>
    </xf>
    <xf numFmtId="0" fontId="0" fillId="0" borderId="23" xfId="0" applyBorder="1"/>
    <xf numFmtId="0" fontId="0" fillId="0" borderId="24" xfId="0" applyBorder="1"/>
    <xf numFmtId="0" fontId="5" fillId="0" borderId="0" xfId="0" applyFont="1"/>
    <xf numFmtId="0" fontId="0" fillId="19" borderId="23" xfId="0" applyFill="1" applyBorder="1"/>
    <xf numFmtId="0" fontId="0" fillId="19" borderId="0" xfId="0" applyFill="1"/>
    <xf numFmtId="0" fontId="0" fillId="19" borderId="24" xfId="0" applyFill="1" applyBorder="1"/>
    <xf numFmtId="2" fontId="7" fillId="6" borderId="69" xfId="0" applyNumberFormat="1" applyFont="1" applyFill="1" applyBorder="1" applyAlignment="1">
      <alignment horizontal="center" vertical="center"/>
    </xf>
    <xf numFmtId="2" fontId="37" fillId="22" borderId="25" xfId="0" applyNumberFormat="1" applyFont="1" applyFill="1" applyBorder="1" applyAlignment="1">
      <alignment horizontal="center" vertical="center"/>
    </xf>
    <xf numFmtId="0" fontId="9" fillId="2" borderId="69" xfId="0" applyFont="1" applyFill="1" applyBorder="1" applyAlignment="1" applyProtection="1">
      <alignment horizontal="center" vertical="center"/>
      <protection locked="0"/>
    </xf>
    <xf numFmtId="2" fontId="47" fillId="0" borderId="69" xfId="0" applyNumberFormat="1" applyFont="1" applyBorder="1" applyAlignment="1">
      <alignment horizontal="center" vertical="center" wrapText="1"/>
    </xf>
    <xf numFmtId="2" fontId="0" fillId="0" borderId="0" xfId="0" applyNumberFormat="1"/>
    <xf numFmtId="9" fontId="25" fillId="15" borderId="15" xfId="3" applyFont="1" applyFill="1" applyBorder="1" applyAlignment="1" applyProtection="1">
      <alignment horizontal="center" vertical="center"/>
    </xf>
    <xf numFmtId="0" fontId="4" fillId="2" borderId="13" xfId="0" applyFont="1" applyFill="1" applyBorder="1" applyAlignment="1" applyProtection="1">
      <alignment horizontal="center" vertical="center"/>
      <protection locked="0"/>
    </xf>
    <xf numFmtId="170" fontId="18" fillId="3" borderId="5" xfId="0" applyNumberFormat="1" applyFont="1" applyFill="1" applyBorder="1" applyAlignment="1">
      <alignment horizontal="center" vertical="center" wrapText="1"/>
    </xf>
    <xf numFmtId="14" fontId="18" fillId="3" borderId="5" xfId="0" applyNumberFormat="1" applyFont="1" applyFill="1" applyBorder="1" applyAlignment="1" applyProtection="1">
      <alignment horizontal="justify" vertical="center" wrapText="1"/>
      <protection locked="0"/>
    </xf>
    <xf numFmtId="9" fontId="45" fillId="2" borderId="31" xfId="3" applyFont="1" applyFill="1" applyBorder="1" applyAlignment="1" applyProtection="1">
      <alignment horizontal="center" vertical="center"/>
    </xf>
    <xf numFmtId="1" fontId="45" fillId="2" borderId="13" xfId="0" applyNumberFormat="1" applyFont="1" applyFill="1" applyBorder="1" applyAlignment="1" applyProtection="1">
      <alignment horizontal="center" vertical="center"/>
      <protection locked="0"/>
    </xf>
    <xf numFmtId="1" fontId="45" fillId="2" borderId="12" xfId="0" applyNumberFormat="1" applyFont="1" applyFill="1" applyBorder="1" applyAlignment="1" applyProtection="1">
      <alignment horizontal="center" vertical="center"/>
      <protection locked="0"/>
    </xf>
    <xf numFmtId="14" fontId="18" fillId="3" borderId="31" xfId="0" applyNumberFormat="1" applyFont="1" applyFill="1" applyBorder="1" applyAlignment="1" applyProtection="1">
      <alignment horizontal="justify" vertical="center" wrapText="1"/>
      <protection locked="0"/>
    </xf>
    <xf numFmtId="170" fontId="18" fillId="3" borderId="31" xfId="0" applyNumberFormat="1" applyFont="1" applyFill="1" applyBorder="1" applyAlignment="1">
      <alignment horizontal="center" vertical="center" wrapText="1"/>
    </xf>
    <xf numFmtId="2" fontId="0" fillId="23" borderId="43" xfId="1" applyNumberFormat="1" applyFont="1" applyFill="1" applyBorder="1" applyAlignment="1">
      <alignment horizontal="center" vertical="center" wrapText="1"/>
    </xf>
    <xf numFmtId="1" fontId="0" fillId="23" borderId="43" xfId="1" applyNumberFormat="1" applyFont="1" applyFill="1" applyBorder="1" applyAlignment="1">
      <alignment horizontal="center" vertical="center" wrapText="1"/>
    </xf>
    <xf numFmtId="0" fontId="18" fillId="3" borderId="31"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69" xfId="0" applyBorder="1" applyAlignment="1" applyProtection="1">
      <alignment horizontal="center" vertical="center"/>
      <protection locked="0"/>
    </xf>
    <xf numFmtId="0" fontId="0" fillId="0" borderId="0" xfId="0" applyProtection="1">
      <protection locked="0"/>
    </xf>
    <xf numFmtId="0" fontId="0" fillId="0" borderId="23" xfId="0" applyBorder="1" applyAlignment="1" applyProtection="1">
      <alignment horizontal="center" vertical="center" wrapText="1"/>
      <protection locked="0"/>
    </xf>
    <xf numFmtId="0" fontId="45" fillId="0" borderId="23" xfId="0" applyFont="1" applyBorder="1" applyAlignment="1" applyProtection="1">
      <alignment horizontal="justify" vertical="center" wrapText="1"/>
      <protection locked="0"/>
    </xf>
    <xf numFmtId="0" fontId="10" fillId="0" borderId="80" xfId="0" applyFont="1" applyBorder="1" applyAlignment="1" applyProtection="1">
      <alignment horizontal="justify" vertical="center" wrapText="1"/>
      <protection locked="0"/>
    </xf>
    <xf numFmtId="0" fontId="5" fillId="0" borderId="80" xfId="0" applyFont="1" applyBorder="1" applyAlignment="1" applyProtection="1">
      <alignment horizontal="justify" vertical="center"/>
      <protection locked="0"/>
    </xf>
    <xf numFmtId="0" fontId="10" fillId="0" borderId="78" xfId="0" applyFont="1" applyBorder="1" applyAlignment="1" applyProtection="1">
      <alignment horizontal="justify" vertical="center" wrapText="1"/>
      <protection locked="0"/>
    </xf>
    <xf numFmtId="0" fontId="5" fillId="0" borderId="78" xfId="0" applyFont="1" applyBorder="1" applyAlignment="1" applyProtection="1">
      <alignment horizontal="justify" vertical="center"/>
      <protection locked="0"/>
    </xf>
    <xf numFmtId="0" fontId="10" fillId="0" borderId="80" xfId="0" applyFont="1" applyBorder="1" applyAlignment="1" applyProtection="1">
      <alignment horizontal="justify" vertical="center"/>
      <protection locked="0"/>
    </xf>
    <xf numFmtId="0" fontId="10" fillId="0" borderId="78" xfId="0" applyFont="1" applyBorder="1" applyAlignment="1" applyProtection="1">
      <alignment horizontal="justify" vertical="center"/>
      <protection locked="0"/>
    </xf>
    <xf numFmtId="0" fontId="10" fillId="0" borderId="79" xfId="0" applyFont="1" applyBorder="1" applyAlignment="1" applyProtection="1">
      <alignment horizontal="justify" vertical="center" wrapText="1"/>
      <protection locked="0"/>
    </xf>
    <xf numFmtId="0" fontId="4" fillId="0" borderId="69" xfId="0" applyFont="1" applyBorder="1" applyAlignment="1" applyProtection="1">
      <alignment horizontal="justify" vertical="center"/>
      <protection locked="0"/>
    </xf>
    <xf numFmtId="0" fontId="10" fillId="0" borderId="81" xfId="0" applyFont="1" applyBorder="1" applyAlignment="1" applyProtection="1">
      <alignment horizontal="justify" vertical="center"/>
      <protection locked="0"/>
    </xf>
    <xf numFmtId="0" fontId="10" fillId="0" borderId="82" xfId="0" applyFont="1" applyBorder="1" applyAlignment="1" applyProtection="1">
      <alignment horizontal="justify" vertical="center"/>
      <protection locked="0"/>
    </xf>
    <xf numFmtId="0" fontId="5" fillId="0" borderId="82" xfId="0" applyFont="1" applyBorder="1" applyAlignment="1" applyProtection="1">
      <alignment horizontal="justify" vertical="center"/>
      <protection locked="0"/>
    </xf>
    <xf numFmtId="0" fontId="0" fillId="0" borderId="26" xfId="0" applyBorder="1" applyAlignment="1" applyProtection="1">
      <alignment vertical="center" wrapText="1"/>
      <protection locked="0"/>
    </xf>
    <xf numFmtId="0" fontId="68" fillId="0" borderId="79" xfId="0" applyFont="1" applyBorder="1" applyAlignment="1" applyProtection="1">
      <alignment horizontal="justify" vertical="center"/>
      <protection locked="0"/>
    </xf>
    <xf numFmtId="0" fontId="70" fillId="0" borderId="66" xfId="0" applyFont="1" applyBorder="1" applyAlignment="1" applyProtection="1">
      <alignment horizontal="justify" vertical="center"/>
      <protection locked="0"/>
    </xf>
    <xf numFmtId="0" fontId="5" fillId="0" borderId="79" xfId="0" applyFont="1" applyBorder="1" applyProtection="1">
      <protection locked="0"/>
    </xf>
    <xf numFmtId="0" fontId="0" fillId="0" borderId="0" xfId="0" applyAlignment="1" applyProtection="1">
      <alignment wrapText="1"/>
      <protection locked="0"/>
    </xf>
    <xf numFmtId="0" fontId="10" fillId="0" borderId="25" xfId="0" applyFont="1" applyBorder="1" applyAlignment="1" applyProtection="1">
      <alignment horizontal="justify" vertical="center" wrapText="1"/>
      <protection locked="0"/>
    </xf>
    <xf numFmtId="0" fontId="10" fillId="0" borderId="41" xfId="0" applyFont="1" applyBorder="1" applyAlignment="1" applyProtection="1">
      <alignment horizontal="justify" vertical="center" wrapText="1"/>
      <protection locked="0"/>
    </xf>
    <xf numFmtId="0" fontId="10" fillId="0" borderId="83" xfId="0" applyFont="1" applyBorder="1" applyAlignment="1" applyProtection="1">
      <alignment horizontal="justify" vertical="center"/>
      <protection locked="0"/>
    </xf>
    <xf numFmtId="0" fontId="10" fillId="0" borderId="84" xfId="0" applyFont="1" applyBorder="1" applyAlignment="1" applyProtection="1">
      <alignment horizontal="justify" vertical="center"/>
      <protection locked="0"/>
    </xf>
    <xf numFmtId="0" fontId="10" fillId="0" borderId="69" xfId="0" applyFont="1" applyBorder="1" applyAlignment="1" applyProtection="1">
      <alignment horizontal="justify" vertical="center"/>
      <protection locked="0"/>
    </xf>
    <xf numFmtId="0" fontId="0" fillId="0" borderId="69" xfId="0" applyBorder="1" applyProtection="1">
      <protection locked="0"/>
    </xf>
    <xf numFmtId="0" fontId="5" fillId="0" borderId="83" xfId="0" applyFont="1" applyBorder="1" applyProtection="1">
      <protection locked="0"/>
    </xf>
    <xf numFmtId="0" fontId="0" fillId="0" borderId="11" xfId="0" applyBorder="1" applyProtection="1">
      <protection locked="0"/>
    </xf>
    <xf numFmtId="0" fontId="10" fillId="0" borderId="55" xfId="0" applyFont="1" applyBorder="1" applyAlignment="1" applyProtection="1">
      <alignment horizontal="justify" vertical="center"/>
      <protection locked="0"/>
    </xf>
    <xf numFmtId="0" fontId="10" fillId="0" borderId="40" xfId="0" applyFont="1" applyBorder="1" applyAlignment="1" applyProtection="1">
      <alignment horizontal="justify" vertical="center"/>
      <protection locked="0"/>
    </xf>
    <xf numFmtId="0" fontId="5" fillId="0" borderId="40" xfId="0" applyFont="1" applyBorder="1" applyAlignment="1" applyProtection="1">
      <alignment horizontal="justify" vertical="center"/>
      <protection locked="0"/>
    </xf>
    <xf numFmtId="0" fontId="5" fillId="0" borderId="32" xfId="0" applyFont="1" applyBorder="1" applyProtection="1">
      <protection locked="0"/>
    </xf>
    <xf numFmtId="0" fontId="5" fillId="0" borderId="30" xfId="0" applyFont="1" applyBorder="1" applyProtection="1">
      <protection locked="0"/>
    </xf>
    <xf numFmtId="0" fontId="5" fillId="0" borderId="79" xfId="0" applyFont="1" applyBorder="1" applyAlignment="1" applyProtection="1">
      <alignment horizontal="justify" vertical="center"/>
      <protection locked="0"/>
    </xf>
    <xf numFmtId="0" fontId="4" fillId="0" borderId="69" xfId="0" applyFont="1" applyBorder="1" applyProtection="1">
      <protection locked="0"/>
    </xf>
    <xf numFmtId="0" fontId="6" fillId="0" borderId="0" xfId="0" applyFont="1" applyAlignment="1" applyProtection="1">
      <alignment horizont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3" borderId="0" xfId="0" applyFont="1" applyFill="1" applyAlignment="1" applyProtection="1">
      <alignment vertical="center"/>
      <protection locked="0"/>
    </xf>
    <xf numFmtId="0" fontId="4" fillId="0" borderId="0" xfId="0" applyFont="1" applyAlignment="1" applyProtection="1">
      <alignment vertical="top"/>
      <protection locked="0"/>
    </xf>
    <xf numFmtId="0" fontId="4" fillId="6" borderId="9"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10" fontId="10" fillId="0" borderId="0" xfId="3" applyNumberFormat="1" applyFont="1" applyFill="1" applyBorder="1" applyAlignment="1" applyProtection="1">
      <alignment horizontal="center" vertical="center"/>
      <protection locked="0"/>
    </xf>
    <xf numFmtId="165" fontId="11" fillId="0" borderId="0" xfId="2" applyNumberFormat="1" applyFont="1" applyBorder="1" applyAlignment="1" applyProtection="1">
      <alignment horizontal="center" vertical="center"/>
      <protection locked="0"/>
    </xf>
    <xf numFmtId="0" fontId="2" fillId="0" borderId="5" xfId="0" applyFont="1" applyBorder="1" applyProtection="1">
      <protection locked="0"/>
    </xf>
    <xf numFmtId="0" fontId="6" fillId="0" borderId="11" xfId="0" applyFont="1" applyBorder="1" applyAlignment="1" applyProtection="1">
      <alignment horizontal="center"/>
      <protection locked="0"/>
    </xf>
    <xf numFmtId="0" fontId="4" fillId="0" borderId="5" xfId="0" applyFont="1" applyBorder="1" applyAlignment="1" applyProtection="1">
      <alignment vertical="center"/>
      <protection locked="0"/>
    </xf>
    <xf numFmtId="0" fontId="4" fillId="4" borderId="0" xfId="0" applyFont="1" applyFill="1" applyAlignment="1" applyProtection="1">
      <alignment horizontal="center" vertical="center"/>
      <protection locked="0"/>
    </xf>
    <xf numFmtId="0" fontId="4" fillId="3" borderId="19" xfId="0" applyFont="1" applyFill="1" applyBorder="1" applyAlignment="1" applyProtection="1">
      <alignment vertical="center"/>
      <protection locked="0"/>
    </xf>
    <xf numFmtId="0" fontId="4" fillId="3" borderId="17" xfId="0" applyFont="1" applyFill="1" applyBorder="1" applyAlignment="1" applyProtection="1">
      <alignment vertical="top"/>
      <protection locked="0"/>
    </xf>
    <xf numFmtId="0" fontId="4" fillId="5" borderId="0" xfId="0" applyFont="1" applyFill="1" applyAlignment="1" applyProtection="1">
      <alignment vertical="center"/>
      <protection locked="0"/>
    </xf>
    <xf numFmtId="0" fontId="4" fillId="4" borderId="22" xfId="0" applyFont="1" applyFill="1" applyBorder="1" applyAlignment="1" applyProtection="1">
      <alignment horizontal="center" vertical="center"/>
      <protection locked="0"/>
    </xf>
    <xf numFmtId="166" fontId="0" fillId="0" borderId="0" xfId="0" applyNumberFormat="1" applyProtection="1">
      <protection locked="0"/>
    </xf>
    <xf numFmtId="0" fontId="0" fillId="0" borderId="0" xfId="0" applyAlignment="1">
      <alignment horizontal="center"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0" fillId="0" borderId="0" xfId="0" applyAlignment="1">
      <alignment horizontal="center" vertical="top"/>
    </xf>
    <xf numFmtId="0" fontId="4" fillId="0" borderId="0" xfId="0" applyFont="1" applyAlignment="1">
      <alignment horizontal="center" vertical="center" wrapText="1"/>
    </xf>
    <xf numFmtId="0" fontId="2" fillId="0" borderId="0" xfId="0" applyFont="1" applyAlignment="1">
      <alignment horizontal="left" vertical="top"/>
    </xf>
    <xf numFmtId="0" fontId="0" fillId="13" borderId="0" xfId="0" applyFill="1" applyAlignment="1">
      <alignment horizontal="center" vertical="top" wrapText="1"/>
    </xf>
    <xf numFmtId="0" fontId="0" fillId="13" borderId="0" xfId="0" applyFill="1" applyAlignment="1">
      <alignment horizontal="left" vertical="top" wrapText="1"/>
    </xf>
    <xf numFmtId="0" fontId="2" fillId="13" borderId="0" xfId="0" applyFont="1" applyFill="1" applyAlignment="1">
      <alignment horizontal="left" vertical="top" wrapText="1"/>
    </xf>
    <xf numFmtId="0" fontId="2" fillId="13" borderId="0" xfId="0" applyFont="1" applyFill="1" applyAlignment="1">
      <alignment horizontal="center" vertical="center" wrapText="1"/>
    </xf>
    <xf numFmtId="0" fontId="0" fillId="12" borderId="0" xfId="0" applyFill="1" applyAlignment="1">
      <alignment horizontal="left" vertical="top" wrapText="1"/>
    </xf>
    <xf numFmtId="0" fontId="2" fillId="12" borderId="0" xfId="0" applyFont="1" applyFill="1" applyAlignment="1">
      <alignment horizontal="left" vertical="top" wrapText="1"/>
    </xf>
    <xf numFmtId="0" fontId="0" fillId="12" borderId="0" xfId="0" applyFill="1" applyAlignment="1">
      <alignment horizontal="center" vertical="top" wrapText="1"/>
    </xf>
    <xf numFmtId="0" fontId="0" fillId="13" borderId="0" xfId="0" applyFill="1" applyAlignment="1">
      <alignment horizontal="center" vertical="top"/>
    </xf>
    <xf numFmtId="0" fontId="8" fillId="12" borderId="0" xfId="0" applyFont="1" applyFill="1" applyAlignment="1">
      <alignment horizontal="center" vertical="center" wrapText="1"/>
    </xf>
    <xf numFmtId="0" fontId="2" fillId="12" borderId="0" xfId="0" applyFont="1" applyFill="1" applyAlignment="1">
      <alignment horizontal="center" vertical="top" wrapText="1"/>
    </xf>
    <xf numFmtId="0" fontId="2" fillId="12" borderId="0" xfId="0" applyFont="1" applyFill="1" applyAlignment="1">
      <alignment horizontal="center" vertical="center" wrapText="1"/>
    </xf>
    <xf numFmtId="0" fontId="0" fillId="12" borderId="0" xfId="0" applyFill="1" applyAlignment="1">
      <alignment horizontal="center" vertical="top"/>
    </xf>
    <xf numFmtId="0" fontId="8" fillId="12" borderId="5" xfId="0" applyFont="1" applyFill="1" applyBorder="1" applyAlignment="1">
      <alignment horizontal="center" vertical="top" wrapText="1"/>
    </xf>
    <xf numFmtId="0" fontId="39" fillId="15" borderId="2" xfId="0" applyFont="1" applyFill="1" applyBorder="1" applyAlignment="1">
      <alignment horizontal="center" vertical="top" wrapText="1"/>
    </xf>
    <xf numFmtId="0" fontId="39" fillId="15" borderId="13" xfId="0" applyFont="1" applyFill="1" applyBorder="1" applyAlignment="1">
      <alignment horizontal="center" vertical="top" wrapText="1"/>
    </xf>
    <xf numFmtId="0" fontId="41" fillId="15" borderId="1" xfId="0" applyFont="1" applyFill="1" applyBorder="1" applyAlignment="1">
      <alignment horizontal="center" vertical="top" wrapText="1"/>
    </xf>
    <xf numFmtId="0" fontId="41" fillId="15" borderId="12" xfId="0" applyFont="1" applyFill="1" applyBorder="1" applyAlignment="1">
      <alignment horizontal="center" vertical="top" wrapText="1"/>
    </xf>
    <xf numFmtId="0" fontId="39" fillId="15" borderId="5" xfId="0" applyFont="1" applyFill="1" applyBorder="1" applyAlignment="1">
      <alignment horizontal="center" vertical="top" wrapText="1"/>
    </xf>
    <xf numFmtId="0" fontId="39" fillId="15" borderId="45" xfId="0" applyFont="1" applyFill="1" applyBorder="1" applyAlignment="1">
      <alignment horizontal="center" vertical="top" wrapText="1"/>
    </xf>
    <xf numFmtId="0" fontId="41" fillId="15" borderId="4" xfId="0" applyFont="1" applyFill="1" applyBorder="1" applyAlignment="1">
      <alignment horizontal="center" vertical="top" wrapText="1"/>
    </xf>
    <xf numFmtId="0" fontId="41" fillId="15" borderId="58" xfId="0" applyFont="1" applyFill="1" applyBorder="1" applyAlignment="1">
      <alignment horizontal="center" vertical="top" wrapText="1"/>
    </xf>
    <xf numFmtId="0" fontId="39" fillId="12" borderId="62" xfId="0" applyFont="1" applyFill="1" applyBorder="1" applyAlignment="1">
      <alignment horizontal="center" vertical="top" wrapText="1"/>
    </xf>
    <xf numFmtId="0" fontId="39" fillId="12" borderId="52" xfId="0" applyFont="1" applyFill="1" applyBorder="1" applyAlignment="1">
      <alignment horizontal="center" vertical="top" wrapText="1"/>
    </xf>
    <xf numFmtId="0" fontId="39" fillId="12" borderId="68" xfId="0" applyFont="1" applyFill="1" applyBorder="1" applyAlignment="1">
      <alignment horizontal="center" vertical="top" wrapText="1"/>
    </xf>
    <xf numFmtId="0" fontId="39" fillId="15" borderId="2" xfId="0" applyFont="1" applyFill="1" applyBorder="1" applyAlignment="1">
      <alignment horizontal="left" vertical="center" wrapText="1"/>
    </xf>
    <xf numFmtId="0" fontId="39" fillId="15" borderId="5" xfId="0" applyFont="1" applyFill="1" applyBorder="1" applyAlignment="1">
      <alignment horizontal="left" vertical="center" wrapText="1"/>
    </xf>
    <xf numFmtId="0" fontId="39" fillId="15" borderId="45" xfId="0" applyFont="1" applyFill="1" applyBorder="1" applyAlignment="1">
      <alignment horizontal="left" vertical="center" wrapText="1"/>
    </xf>
    <xf numFmtId="0" fontId="39" fillId="15" borderId="19" xfId="0" applyFont="1" applyFill="1" applyBorder="1" applyAlignment="1">
      <alignment horizontal="left" vertical="center" wrapText="1"/>
    </xf>
    <xf numFmtId="0" fontId="39" fillId="15" borderId="0" xfId="0" applyFont="1" applyFill="1" applyAlignment="1">
      <alignment horizontal="left" vertical="center" wrapText="1"/>
    </xf>
    <xf numFmtId="0" fontId="41" fillId="15" borderId="1" xfId="0" applyFont="1" applyFill="1" applyBorder="1" applyAlignment="1">
      <alignment horizontal="left" vertical="center" wrapText="1"/>
    </xf>
    <xf numFmtId="0" fontId="41" fillId="15" borderId="4" xfId="0" applyFont="1" applyFill="1" applyBorder="1" applyAlignment="1">
      <alignment horizontal="left" vertical="center" wrapText="1"/>
    </xf>
    <xf numFmtId="0" fontId="41" fillId="15" borderId="12" xfId="0" applyFont="1" applyFill="1" applyBorder="1" applyAlignment="1">
      <alignment horizontal="left" vertical="center" wrapText="1"/>
    </xf>
    <xf numFmtId="0" fontId="39" fillId="15" borderId="13" xfId="0" applyFont="1" applyFill="1" applyBorder="1" applyAlignment="1">
      <alignment horizontal="left" vertical="center" wrapText="1"/>
    </xf>
    <xf numFmtId="0" fontId="41" fillId="7" borderId="31" xfId="0" applyFont="1" applyFill="1" applyBorder="1" applyAlignment="1">
      <alignment horizontal="left" vertical="center" wrapText="1"/>
    </xf>
    <xf numFmtId="0" fontId="41" fillId="7" borderId="5" xfId="0" applyFont="1" applyFill="1" applyBorder="1" applyAlignment="1">
      <alignment horizontal="left" vertical="center" wrapText="1"/>
    </xf>
    <xf numFmtId="0" fontId="41" fillId="7" borderId="13" xfId="0" applyFont="1" applyFill="1" applyBorder="1" applyAlignment="1">
      <alignment horizontal="left" vertical="center" wrapText="1"/>
    </xf>
    <xf numFmtId="0" fontId="39" fillId="7" borderId="31" xfId="0" applyFont="1" applyFill="1" applyBorder="1" applyAlignment="1">
      <alignment horizontal="center" vertical="top" wrapText="1"/>
    </xf>
    <xf numFmtId="0" fontId="39" fillId="7" borderId="5" xfId="0" applyFont="1" applyFill="1" applyBorder="1" applyAlignment="1">
      <alignment horizontal="center" vertical="top" wrapText="1"/>
    </xf>
    <xf numFmtId="0" fontId="39" fillId="7" borderId="13" xfId="0" applyFont="1" applyFill="1" applyBorder="1" applyAlignment="1">
      <alignment horizontal="center" vertical="top" wrapText="1"/>
    </xf>
    <xf numFmtId="0" fontId="41" fillId="7" borderId="17" xfId="0" applyFont="1" applyFill="1" applyBorder="1" applyAlignment="1">
      <alignment horizontal="left" wrapText="1"/>
    </xf>
    <xf numFmtId="0" fontId="41" fillId="7" borderId="23" xfId="0" applyFont="1" applyFill="1" applyBorder="1" applyAlignment="1">
      <alignment horizontal="left" wrapText="1"/>
    </xf>
    <xf numFmtId="0" fontId="41" fillId="7" borderId="20" xfId="0" applyFont="1" applyFill="1" applyBorder="1" applyAlignment="1">
      <alignment horizontal="left" wrapText="1"/>
    </xf>
    <xf numFmtId="0" fontId="41" fillId="7" borderId="1" xfId="0" applyFont="1" applyFill="1" applyBorder="1" applyAlignment="1">
      <alignment horizontal="left" vertical="center" wrapText="1"/>
    </xf>
    <xf numFmtId="0" fontId="41" fillId="7" borderId="4" xfId="0" applyFont="1" applyFill="1" applyBorder="1" applyAlignment="1">
      <alignment horizontal="left" vertical="center" wrapText="1"/>
    </xf>
    <xf numFmtId="0" fontId="41" fillId="7" borderId="12" xfId="0" applyFont="1" applyFill="1" applyBorder="1" applyAlignment="1">
      <alignment horizontal="left" vertical="center" wrapText="1"/>
    </xf>
    <xf numFmtId="0" fontId="39" fillId="7" borderId="2" xfId="0" applyFont="1" applyFill="1" applyBorder="1" applyAlignment="1">
      <alignment horizontal="center" vertical="top" wrapText="1"/>
    </xf>
    <xf numFmtId="0" fontId="39" fillId="7" borderId="62" xfId="0" applyFont="1" applyFill="1" applyBorder="1" applyAlignment="1">
      <alignment horizontal="left" vertical="center" wrapText="1"/>
    </xf>
    <xf numFmtId="0" fontId="39" fillId="7" borderId="52" xfId="0" applyFont="1" applyFill="1" applyBorder="1" applyAlignment="1">
      <alignment horizontal="left" vertical="center" wrapText="1"/>
    </xf>
    <xf numFmtId="0" fontId="41" fillId="7" borderId="1" xfId="0" applyFont="1" applyFill="1" applyBorder="1" applyAlignment="1">
      <alignment horizontal="center" vertical="top" wrapText="1"/>
    </xf>
    <xf numFmtId="0" fontId="41" fillId="7" borderId="4" xfId="0" applyFont="1" applyFill="1" applyBorder="1" applyAlignment="1">
      <alignment horizontal="center" vertical="top" wrapText="1"/>
    </xf>
    <xf numFmtId="0" fontId="41" fillId="7" borderId="12" xfId="0" applyFont="1" applyFill="1" applyBorder="1" applyAlignment="1">
      <alignment horizontal="center" vertical="top" wrapText="1"/>
    </xf>
    <xf numFmtId="0" fontId="39" fillId="7" borderId="45" xfId="0" applyFont="1" applyFill="1" applyBorder="1" applyAlignment="1">
      <alignment horizontal="center" vertical="top" wrapText="1"/>
    </xf>
    <xf numFmtId="0" fontId="41" fillId="7" borderId="61" xfId="0" applyFont="1" applyFill="1" applyBorder="1" applyAlignment="1">
      <alignment horizontal="left" vertical="center" wrapText="1"/>
    </xf>
    <xf numFmtId="0" fontId="41" fillId="7" borderId="72" xfId="0" applyFont="1" applyFill="1" applyBorder="1" applyAlignment="1">
      <alignment horizontal="left" vertical="center" wrapText="1"/>
    </xf>
    <xf numFmtId="0" fontId="41" fillId="7" borderId="67" xfId="0" applyFont="1" applyFill="1" applyBorder="1" applyAlignment="1">
      <alignment horizontal="left" vertical="center" wrapText="1"/>
    </xf>
    <xf numFmtId="0" fontId="39" fillId="5" borderId="2" xfId="0" applyFont="1" applyFill="1" applyBorder="1" applyAlignment="1">
      <alignment horizontal="center" vertical="top" wrapText="1"/>
    </xf>
    <xf numFmtId="0" fontId="39" fillId="5" borderId="5" xfId="0" applyFont="1" applyFill="1" applyBorder="1" applyAlignment="1">
      <alignment horizontal="center" vertical="top" wrapText="1"/>
    </xf>
    <xf numFmtId="0" fontId="39" fillId="5" borderId="13" xfId="0" applyFont="1" applyFill="1" applyBorder="1" applyAlignment="1">
      <alignment horizontal="center" vertical="top" wrapText="1"/>
    </xf>
    <xf numFmtId="0" fontId="41" fillId="5" borderId="1" xfId="0" applyFont="1" applyFill="1" applyBorder="1" applyAlignment="1">
      <alignment horizontal="center" vertical="top" wrapText="1"/>
    </xf>
    <xf numFmtId="0" fontId="41" fillId="5" borderId="4" xfId="0" applyFont="1" applyFill="1" applyBorder="1" applyAlignment="1">
      <alignment horizontal="center" vertical="top" wrapText="1"/>
    </xf>
    <xf numFmtId="0" fontId="41" fillId="5" borderId="12" xfId="0" applyFont="1" applyFill="1" applyBorder="1" applyAlignment="1">
      <alignment horizontal="center" vertical="top" wrapText="1"/>
    </xf>
    <xf numFmtId="0" fontId="39" fillId="7" borderId="2" xfId="0" applyFont="1" applyFill="1" applyBorder="1" applyAlignment="1">
      <alignment horizontal="left" vertical="top" wrapText="1"/>
    </xf>
    <xf numFmtId="0" fontId="39" fillId="7" borderId="5" xfId="0" applyFont="1" applyFill="1" applyBorder="1" applyAlignment="1">
      <alignment horizontal="left" vertical="top" wrapText="1"/>
    </xf>
    <xf numFmtId="0" fontId="39" fillId="7" borderId="13" xfId="0" applyFont="1" applyFill="1" applyBorder="1" applyAlignment="1">
      <alignment horizontal="left" vertical="top" wrapText="1"/>
    </xf>
    <xf numFmtId="0" fontId="39" fillId="5" borderId="2" xfId="0" applyFont="1" applyFill="1" applyBorder="1" applyAlignment="1">
      <alignment horizontal="left" vertical="top" wrapText="1"/>
    </xf>
    <xf numFmtId="0" fontId="39" fillId="5" borderId="5" xfId="0" applyFont="1" applyFill="1" applyBorder="1" applyAlignment="1">
      <alignment horizontal="left" vertical="top" wrapText="1"/>
    </xf>
    <xf numFmtId="0" fontId="39" fillId="5" borderId="13" xfId="0" applyFont="1" applyFill="1" applyBorder="1" applyAlignment="1">
      <alignment horizontal="left" vertical="top" wrapText="1"/>
    </xf>
    <xf numFmtId="0" fontId="41" fillId="5" borderId="1" xfId="0" applyFont="1" applyFill="1" applyBorder="1" applyAlignment="1">
      <alignment horizontal="left" vertical="center" wrapText="1"/>
    </xf>
    <xf numFmtId="0" fontId="41" fillId="5" borderId="4" xfId="0" applyFont="1" applyFill="1" applyBorder="1" applyAlignment="1">
      <alignment horizontal="left" vertical="center" wrapText="1"/>
    </xf>
    <xf numFmtId="0" fontId="41" fillId="5" borderId="12" xfId="0" applyFont="1" applyFill="1" applyBorder="1" applyAlignment="1">
      <alignment horizontal="left" vertical="center" wrapText="1"/>
    </xf>
    <xf numFmtId="0" fontId="41" fillId="5" borderId="1" xfId="0" applyFont="1" applyFill="1" applyBorder="1" applyAlignment="1">
      <alignment horizontal="left" vertical="top" wrapText="1"/>
    </xf>
    <xf numFmtId="0" fontId="41" fillId="5" borderId="4" xfId="0" applyFont="1" applyFill="1" applyBorder="1" applyAlignment="1">
      <alignment horizontal="left" vertical="top" wrapText="1"/>
    </xf>
    <xf numFmtId="0" fontId="41" fillId="5" borderId="12" xfId="0" applyFont="1" applyFill="1" applyBorder="1" applyAlignment="1">
      <alignment horizontal="left" vertical="top" wrapText="1"/>
    </xf>
    <xf numFmtId="0" fontId="39" fillId="5" borderId="62" xfId="0" applyFont="1" applyFill="1" applyBorder="1" applyAlignment="1">
      <alignment horizontal="center" vertical="top" wrapText="1"/>
    </xf>
    <xf numFmtId="0" fontId="39" fillId="5" borderId="52" xfId="0" applyFont="1" applyFill="1" applyBorder="1" applyAlignment="1">
      <alignment horizontal="center" vertical="top" wrapText="1"/>
    </xf>
    <xf numFmtId="0" fontId="39" fillId="14" borderId="2" xfId="0" applyFont="1" applyFill="1" applyBorder="1" applyAlignment="1">
      <alignment horizontal="center" vertical="top" wrapText="1"/>
    </xf>
    <xf numFmtId="0" fontId="39" fillId="14" borderId="5" xfId="0" applyFont="1" applyFill="1" applyBorder="1" applyAlignment="1">
      <alignment horizontal="center" vertical="top" wrapText="1"/>
    </xf>
    <xf numFmtId="0" fontId="39" fillId="14" borderId="13" xfId="0" applyFont="1" applyFill="1" applyBorder="1" applyAlignment="1">
      <alignment horizontal="center" vertical="top" wrapText="1"/>
    </xf>
    <xf numFmtId="0" fontId="41" fillId="14" borderId="1" xfId="0" applyFont="1" applyFill="1" applyBorder="1" applyAlignment="1">
      <alignment horizontal="left" vertical="top" wrapText="1"/>
    </xf>
    <xf numFmtId="0" fontId="41" fillId="14" borderId="4" xfId="0" applyFont="1" applyFill="1" applyBorder="1" applyAlignment="1">
      <alignment horizontal="left" vertical="top" wrapText="1"/>
    </xf>
    <xf numFmtId="0" fontId="41" fillId="14" borderId="12" xfId="0" applyFont="1" applyFill="1" applyBorder="1" applyAlignment="1">
      <alignment horizontal="left" vertical="top" wrapText="1"/>
    </xf>
    <xf numFmtId="0" fontId="39" fillId="14" borderId="2" xfId="0" applyFont="1" applyFill="1" applyBorder="1" applyAlignment="1">
      <alignment horizontal="left" vertical="top" wrapText="1"/>
    </xf>
    <xf numFmtId="0" fontId="39" fillId="14" borderId="5" xfId="0" applyFont="1" applyFill="1" applyBorder="1" applyAlignment="1">
      <alignment horizontal="left" vertical="top" wrapText="1"/>
    </xf>
    <xf numFmtId="0" fontId="39" fillId="14" borderId="13" xfId="0" applyFont="1" applyFill="1" applyBorder="1" applyAlignment="1">
      <alignment horizontal="left" vertical="top" wrapText="1"/>
    </xf>
    <xf numFmtId="0" fontId="41" fillId="14" borderId="1" xfId="0" applyFont="1" applyFill="1" applyBorder="1" applyAlignment="1">
      <alignment horizontal="center" vertical="top" wrapText="1"/>
    </xf>
    <xf numFmtId="0" fontId="41" fillId="14" borderId="4" xfId="0" applyFont="1" applyFill="1" applyBorder="1" applyAlignment="1">
      <alignment horizontal="center" vertical="top" wrapText="1"/>
    </xf>
    <xf numFmtId="0" fontId="41" fillId="14" borderId="12" xfId="0" applyFont="1" applyFill="1" applyBorder="1" applyAlignment="1">
      <alignment horizontal="center" vertical="top" wrapText="1"/>
    </xf>
    <xf numFmtId="0" fontId="39" fillId="12" borderId="2" xfId="0" applyFont="1" applyFill="1" applyBorder="1" applyAlignment="1">
      <alignment horizontal="center" vertical="top" wrapText="1"/>
    </xf>
    <xf numFmtId="0" fontId="39" fillId="12" borderId="5" xfId="0" applyFont="1" applyFill="1" applyBorder="1" applyAlignment="1">
      <alignment horizontal="center" vertical="top" wrapText="1"/>
    </xf>
    <xf numFmtId="0" fontId="39" fillId="12" borderId="13" xfId="0" applyFont="1" applyFill="1" applyBorder="1" applyAlignment="1">
      <alignment horizontal="center" vertical="top" wrapText="1"/>
    </xf>
    <xf numFmtId="0" fontId="41" fillId="13" borderId="1" xfId="0" applyFont="1" applyFill="1" applyBorder="1" applyAlignment="1">
      <alignment horizontal="center" vertical="center" wrapText="1"/>
    </xf>
    <xf numFmtId="0" fontId="41" fillId="13" borderId="4" xfId="0" applyFont="1" applyFill="1" applyBorder="1" applyAlignment="1">
      <alignment horizontal="center" vertical="center" wrapText="1"/>
    </xf>
    <xf numFmtId="0" fontId="41" fillId="13" borderId="12" xfId="0" applyFont="1" applyFill="1" applyBorder="1" applyAlignment="1">
      <alignment horizontal="center" vertical="center" wrapText="1"/>
    </xf>
    <xf numFmtId="0" fontId="39" fillId="13" borderId="2" xfId="0" applyFont="1" applyFill="1" applyBorder="1" applyAlignment="1">
      <alignment horizontal="center" vertical="top" wrapText="1"/>
    </xf>
    <xf numFmtId="0" fontId="39" fillId="13" borderId="5" xfId="0" applyFont="1" applyFill="1" applyBorder="1" applyAlignment="1">
      <alignment horizontal="center" vertical="top" wrapText="1"/>
    </xf>
    <xf numFmtId="0" fontId="39" fillId="13" borderId="13" xfId="0" applyFont="1" applyFill="1" applyBorder="1" applyAlignment="1">
      <alignment horizontal="center" vertical="top" wrapText="1"/>
    </xf>
    <xf numFmtId="0" fontId="41" fillId="14" borderId="1" xfId="0" applyFont="1" applyFill="1" applyBorder="1" applyAlignment="1">
      <alignment horizontal="left" vertical="center" wrapText="1"/>
    </xf>
    <xf numFmtId="0" fontId="41" fillId="14" borderId="4" xfId="0" applyFont="1" applyFill="1" applyBorder="1" applyAlignment="1">
      <alignment horizontal="left" vertical="center" wrapText="1"/>
    </xf>
    <xf numFmtId="0" fontId="41" fillId="14" borderId="12" xfId="0" applyFont="1" applyFill="1" applyBorder="1" applyAlignment="1">
      <alignment horizontal="left" vertical="center" wrapText="1"/>
    </xf>
    <xf numFmtId="0" fontId="41" fillId="12" borderId="71" xfId="0" applyFont="1" applyFill="1" applyBorder="1" applyAlignment="1">
      <alignment horizontal="center" vertical="center" wrapText="1"/>
    </xf>
    <xf numFmtId="0" fontId="41" fillId="12" borderId="14" xfId="0" applyFont="1" applyFill="1" applyBorder="1" applyAlignment="1">
      <alignment horizontal="center" vertical="center" wrapText="1"/>
    </xf>
    <xf numFmtId="0" fontId="41" fillId="12" borderId="53" xfId="0" applyFont="1" applyFill="1" applyBorder="1" applyAlignment="1">
      <alignment horizontal="center" vertical="center" wrapText="1"/>
    </xf>
    <xf numFmtId="0" fontId="41" fillId="12" borderId="71" xfId="0" applyFont="1" applyFill="1" applyBorder="1" applyAlignment="1">
      <alignment horizontal="left" vertical="center" wrapText="1"/>
    </xf>
    <xf numFmtId="0" fontId="41" fillId="12" borderId="14" xfId="0" applyFont="1" applyFill="1" applyBorder="1" applyAlignment="1">
      <alignment horizontal="left" vertical="center" wrapText="1"/>
    </xf>
    <xf numFmtId="0" fontId="41" fillId="12" borderId="53" xfId="0" applyFont="1" applyFill="1" applyBorder="1" applyAlignment="1">
      <alignment horizontal="left" vertical="center" wrapText="1"/>
    </xf>
    <xf numFmtId="0" fontId="41" fillId="13" borderId="1" xfId="0" applyFont="1" applyFill="1" applyBorder="1" applyAlignment="1">
      <alignment horizontal="left" vertical="center" wrapText="1"/>
    </xf>
    <xf numFmtId="0" fontId="41" fillId="13" borderId="4" xfId="0" applyFont="1" applyFill="1" applyBorder="1" applyAlignment="1">
      <alignment horizontal="left" vertical="center" wrapText="1"/>
    </xf>
    <xf numFmtId="0" fontId="41" fillId="13" borderId="12" xfId="0" applyFont="1" applyFill="1" applyBorder="1" applyAlignment="1">
      <alignment horizontal="left" vertical="center" wrapText="1"/>
    </xf>
    <xf numFmtId="0" fontId="39" fillId="13" borderId="2" xfId="0" applyFont="1" applyFill="1" applyBorder="1" applyAlignment="1">
      <alignment horizontal="left" vertical="top" wrapText="1"/>
    </xf>
    <xf numFmtId="0" fontId="39" fillId="13" borderId="5" xfId="0" applyFont="1" applyFill="1" applyBorder="1" applyAlignment="1">
      <alignment horizontal="left" vertical="top" wrapText="1"/>
    </xf>
    <xf numFmtId="0" fontId="39" fillId="13" borderId="13" xfId="0" applyFont="1" applyFill="1" applyBorder="1" applyAlignment="1">
      <alignment horizontal="left" vertical="top" wrapText="1"/>
    </xf>
    <xf numFmtId="0" fontId="39" fillId="13" borderId="2"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13" xfId="0" applyFont="1" applyFill="1" applyBorder="1" applyAlignment="1">
      <alignment horizontal="center" vertical="center" wrapText="1"/>
    </xf>
    <xf numFmtId="0" fontId="41" fillId="13" borderId="58" xfId="0" applyFont="1" applyFill="1" applyBorder="1" applyAlignment="1">
      <alignment horizontal="left" vertical="center" wrapText="1"/>
    </xf>
    <xf numFmtId="0" fontId="39" fillId="13" borderId="45" xfId="0" applyFont="1" applyFill="1" applyBorder="1" applyAlignment="1">
      <alignment horizontal="left" vertical="top" wrapText="1"/>
    </xf>
    <xf numFmtId="0" fontId="41" fillId="13" borderId="51" xfId="0" applyFont="1" applyFill="1" applyBorder="1" applyAlignment="1">
      <alignment horizontal="center" vertical="top" wrapText="1"/>
    </xf>
    <xf numFmtId="0" fontId="41" fillId="13" borderId="4" xfId="0" applyFont="1" applyFill="1" applyBorder="1" applyAlignment="1">
      <alignment horizontal="center" vertical="top" wrapText="1"/>
    </xf>
    <xf numFmtId="0" fontId="41" fillId="13" borderId="12" xfId="0" applyFont="1" applyFill="1" applyBorder="1" applyAlignment="1">
      <alignment horizontal="center" vertical="top" wrapText="1"/>
    </xf>
    <xf numFmtId="0" fontId="39" fillId="13" borderId="31" xfId="0" applyFont="1" applyFill="1" applyBorder="1" applyAlignment="1">
      <alignment horizontal="center" vertical="top" wrapText="1"/>
    </xf>
    <xf numFmtId="0" fontId="39" fillId="13" borderId="45" xfId="0" applyFont="1" applyFill="1" applyBorder="1" applyAlignment="1">
      <alignment horizontal="center" vertical="top" wrapText="1"/>
    </xf>
    <xf numFmtId="0" fontId="41" fillId="15" borderId="58" xfId="0" applyFont="1" applyFill="1" applyBorder="1" applyAlignment="1">
      <alignment horizontal="left" vertical="center" wrapText="1"/>
    </xf>
    <xf numFmtId="0" fontId="41" fillId="12" borderId="64" xfId="0" applyFont="1" applyFill="1" applyBorder="1" applyAlignment="1">
      <alignment horizontal="left" vertical="top" wrapText="1"/>
    </xf>
    <xf numFmtId="0" fontId="41" fillId="12" borderId="39" xfId="0" applyFont="1" applyFill="1" applyBorder="1" applyAlignment="1">
      <alignment horizontal="left" vertical="top" wrapText="1"/>
    </xf>
    <xf numFmtId="0" fontId="41" fillId="12" borderId="10" xfId="0" applyFont="1" applyFill="1" applyBorder="1" applyAlignment="1">
      <alignment horizontal="left" vertical="top" wrapText="1"/>
    </xf>
    <xf numFmtId="0" fontId="41" fillId="12" borderId="64" xfId="0" applyFont="1" applyFill="1" applyBorder="1" applyAlignment="1">
      <alignment horizontal="left" vertical="center" wrapText="1"/>
    </xf>
    <xf numFmtId="0" fontId="41" fillId="12" borderId="39" xfId="0" applyFont="1" applyFill="1" applyBorder="1" applyAlignment="1">
      <alignment horizontal="left" vertical="center" wrapText="1"/>
    </xf>
    <xf numFmtId="0" fontId="41" fillId="12" borderId="10" xfId="0" applyFont="1" applyFill="1" applyBorder="1" applyAlignment="1">
      <alignment horizontal="left" vertical="center" wrapText="1"/>
    </xf>
    <xf numFmtId="0" fontId="39" fillId="12" borderId="45" xfId="0" applyFont="1" applyFill="1" applyBorder="1" applyAlignment="1">
      <alignment horizontal="center" vertical="top" wrapText="1"/>
    </xf>
    <xf numFmtId="0" fontId="19" fillId="12" borderId="64" xfId="0" applyFont="1" applyFill="1" applyBorder="1" applyAlignment="1">
      <alignment horizontal="left" vertical="center" wrapText="1"/>
    </xf>
    <xf numFmtId="0" fontId="19" fillId="12" borderId="39" xfId="0" applyFont="1" applyFill="1" applyBorder="1" applyAlignment="1">
      <alignment horizontal="left" vertical="center" wrapText="1"/>
    </xf>
    <xf numFmtId="0" fontId="19" fillId="12" borderId="10" xfId="0" applyFont="1" applyFill="1" applyBorder="1" applyAlignment="1">
      <alignment horizontal="left" vertical="center" wrapText="1"/>
    </xf>
    <xf numFmtId="0" fontId="39" fillId="12" borderId="2" xfId="0" applyFont="1" applyFill="1" applyBorder="1" applyAlignment="1">
      <alignment horizontal="left" vertical="top" wrapText="1"/>
    </xf>
    <xf numFmtId="0" fontId="39" fillId="12" borderId="5" xfId="0" applyFont="1" applyFill="1" applyBorder="1" applyAlignment="1">
      <alignment horizontal="left" vertical="top" wrapText="1"/>
    </xf>
    <xf numFmtId="0" fontId="39" fillId="12" borderId="13" xfId="0" applyFont="1" applyFill="1" applyBorder="1" applyAlignment="1">
      <alignment horizontal="left" vertical="top" wrapText="1"/>
    </xf>
    <xf numFmtId="0" fontId="19" fillId="12" borderId="71" xfId="0" applyFont="1" applyFill="1" applyBorder="1" applyAlignment="1">
      <alignment horizontal="left" vertical="center" wrapText="1"/>
    </xf>
    <xf numFmtId="0" fontId="19" fillId="12" borderId="14" xfId="0" applyFont="1" applyFill="1" applyBorder="1" applyAlignment="1">
      <alignment horizontal="left" vertical="center" wrapText="1"/>
    </xf>
    <xf numFmtId="0" fontId="39" fillId="12" borderId="2" xfId="0" applyFont="1" applyFill="1" applyBorder="1" applyAlignment="1">
      <alignment horizontal="left" vertical="center" wrapText="1"/>
    </xf>
    <xf numFmtId="0" fontId="39" fillId="12" borderId="5" xfId="0" applyFont="1" applyFill="1" applyBorder="1" applyAlignment="1">
      <alignment horizontal="left" vertical="center" wrapText="1"/>
    </xf>
    <xf numFmtId="0" fontId="39" fillId="12" borderId="13" xfId="0" applyFont="1" applyFill="1" applyBorder="1" applyAlignment="1">
      <alignment horizontal="left" vertical="center" wrapText="1"/>
    </xf>
    <xf numFmtId="0" fontId="41" fillId="12" borderId="64" xfId="0" applyFont="1" applyFill="1" applyBorder="1" applyAlignment="1">
      <alignment horizontal="center" wrapText="1"/>
    </xf>
    <xf numFmtId="0" fontId="41" fillId="12" borderId="39" xfId="0" applyFont="1" applyFill="1" applyBorder="1" applyAlignment="1">
      <alignment horizontal="center" wrapText="1"/>
    </xf>
    <xf numFmtId="0" fontId="41" fillId="12" borderId="10" xfId="0" applyFont="1" applyFill="1" applyBorder="1" applyAlignment="1">
      <alignment horizontal="center" wrapText="1"/>
    </xf>
    <xf numFmtId="0" fontId="4" fillId="7" borderId="0" xfId="0" applyFont="1" applyFill="1" applyAlignment="1">
      <alignment horizontal="center" vertical="center" wrapText="1"/>
    </xf>
    <xf numFmtId="0" fontId="2" fillId="15" borderId="0" xfId="0" applyFont="1" applyFill="1" applyAlignment="1">
      <alignment horizontal="center" vertical="center" wrapText="1"/>
    </xf>
    <xf numFmtId="0" fontId="2" fillId="5" borderId="0" xfId="0" applyFont="1" applyFill="1" applyAlignment="1">
      <alignment horizontal="center" vertical="center" wrapText="1"/>
    </xf>
    <xf numFmtId="0" fontId="41" fillId="14" borderId="4" xfId="0" applyFont="1" applyFill="1" applyBorder="1" applyAlignment="1">
      <alignment horizontal="left" vertical="top"/>
    </xf>
    <xf numFmtId="0" fontId="41" fillId="14" borderId="12" xfId="0" applyFont="1" applyFill="1" applyBorder="1" applyAlignment="1">
      <alignment horizontal="left" vertical="top"/>
    </xf>
    <xf numFmtId="0" fontId="2" fillId="14" borderId="0" xfId="0" applyFont="1" applyFill="1" applyAlignment="1">
      <alignment horizontal="center" vertical="center" wrapText="1"/>
    </xf>
    <xf numFmtId="0" fontId="39" fillId="13" borderId="2" xfId="0" applyFont="1" applyFill="1" applyBorder="1" applyAlignment="1">
      <alignment horizontal="left" vertical="center" wrapText="1"/>
    </xf>
    <xf numFmtId="0" fontId="39" fillId="13" borderId="5" xfId="0" applyFont="1" applyFill="1" applyBorder="1" applyAlignment="1">
      <alignment horizontal="left" vertical="center" wrapText="1"/>
    </xf>
    <xf numFmtId="0" fontId="39" fillId="13" borderId="13" xfId="0" applyFont="1" applyFill="1" applyBorder="1" applyAlignment="1">
      <alignment horizontal="left" vertical="center" wrapText="1"/>
    </xf>
    <xf numFmtId="0" fontId="39" fillId="13" borderId="45" xfId="0"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1" fillId="14" borderId="4" xfId="0" applyFont="1" applyFill="1" applyBorder="1" applyAlignment="1">
      <alignment horizontal="center" vertical="center" wrapText="1"/>
    </xf>
    <xf numFmtId="0" fontId="41" fillId="14" borderId="12" xfId="0" applyFont="1" applyFill="1" applyBorder="1" applyAlignment="1">
      <alignment horizontal="center" vertical="center" wrapText="1"/>
    </xf>
    <xf numFmtId="0" fontId="39" fillId="14" borderId="45" xfId="0" applyFont="1" applyFill="1" applyBorder="1" applyAlignment="1">
      <alignment horizontal="left" vertical="top" wrapText="1"/>
    </xf>
    <xf numFmtId="0" fontId="39" fillId="14" borderId="31" xfId="0" applyFont="1" applyFill="1" applyBorder="1" applyAlignment="1">
      <alignment horizontal="left" vertical="top" wrapText="1"/>
    </xf>
    <xf numFmtId="0" fontId="41" fillId="14" borderId="58" xfId="0" applyFont="1" applyFill="1" applyBorder="1" applyAlignment="1">
      <alignment horizontal="left" vertical="top" wrapText="1"/>
    </xf>
    <xf numFmtId="0" fontId="41" fillId="14" borderId="51" xfId="0" applyFont="1" applyFill="1" applyBorder="1" applyAlignment="1">
      <alignment horizontal="left" vertical="top" wrapText="1"/>
    </xf>
    <xf numFmtId="0" fontId="0" fillId="0" borderId="80"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4" fillId="2" borderId="15"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justify" vertical="center" wrapText="1"/>
      <protection locked="0"/>
    </xf>
    <xf numFmtId="0" fontId="5" fillId="3" borderId="9" xfId="0" applyFont="1" applyFill="1" applyBorder="1" applyAlignment="1" applyProtection="1">
      <alignment horizontal="justify" vertical="center" wrapText="1"/>
      <protection locked="0"/>
    </xf>
    <xf numFmtId="0" fontId="5" fillId="3" borderId="10" xfId="0" applyFont="1" applyFill="1" applyBorder="1" applyAlignment="1" applyProtection="1">
      <alignment horizontal="justify" vertical="center" wrapText="1"/>
      <protection locked="0"/>
    </xf>
    <xf numFmtId="0" fontId="8" fillId="2" borderId="3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14" fontId="55" fillId="2" borderId="38" xfId="0" applyNumberFormat="1" applyFont="1" applyFill="1" applyBorder="1" applyAlignment="1" applyProtection="1">
      <alignment horizontal="center" vertical="center"/>
      <protection locked="0"/>
    </xf>
    <xf numFmtId="14" fontId="55" fillId="2" borderId="40"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10" xfId="0" applyFont="1" applyBorder="1" applyAlignment="1" applyProtection="1">
      <alignment horizontal="justify" vertical="center" wrapText="1"/>
      <protection locked="0"/>
    </xf>
    <xf numFmtId="9" fontId="4" fillId="2" borderId="27" xfId="3" applyFont="1" applyFill="1" applyBorder="1" applyAlignment="1" applyProtection="1">
      <alignment horizontal="center" vertical="center"/>
      <protection locked="0"/>
    </xf>
    <xf numFmtId="9" fontId="4" fillId="2" borderId="32" xfId="3" applyFont="1" applyFill="1" applyBorder="1" applyAlignment="1" applyProtection="1">
      <alignment horizontal="center" vertical="center"/>
      <protection locked="0"/>
    </xf>
    <xf numFmtId="0" fontId="54" fillId="2" borderId="62" xfId="0" applyFont="1" applyFill="1" applyBorder="1" applyAlignment="1" applyProtection="1">
      <alignment horizontal="center" vertical="center"/>
      <protection locked="0"/>
    </xf>
    <xf numFmtId="0" fontId="54" fillId="2" borderId="68" xfId="0" applyFont="1" applyFill="1" applyBorder="1" applyAlignment="1" applyProtection="1">
      <alignment horizontal="center" vertical="center"/>
      <protection locked="0"/>
    </xf>
    <xf numFmtId="0" fontId="54" fillId="2" borderId="63" xfId="0" applyFont="1" applyFill="1" applyBorder="1" applyAlignment="1" applyProtection="1">
      <alignment horizontal="center" vertical="center"/>
      <protection locked="0"/>
    </xf>
    <xf numFmtId="0" fontId="54" fillId="2" borderId="77" xfId="0" applyFont="1" applyFill="1" applyBorder="1" applyAlignment="1" applyProtection="1">
      <alignment horizontal="center" vertical="center"/>
      <protection locked="0"/>
    </xf>
    <xf numFmtId="0" fontId="34" fillId="2" borderId="17"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20"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5" fillId="0" borderId="8" xfId="0" applyFont="1" applyBorder="1" applyAlignment="1" applyProtection="1">
      <alignment horizontal="justify" vertical="center"/>
      <protection locked="0"/>
    </xf>
    <xf numFmtId="0" fontId="5" fillId="0" borderId="9" xfId="0" applyFont="1" applyBorder="1" applyAlignment="1" applyProtection="1">
      <alignment horizontal="justify" vertical="center"/>
      <protection locked="0"/>
    </xf>
    <xf numFmtId="0" fontId="5" fillId="0" borderId="10" xfId="0" applyFont="1" applyBorder="1" applyAlignment="1" applyProtection="1">
      <alignment horizontal="justify" vertical="center"/>
      <protection locked="0"/>
    </xf>
    <xf numFmtId="9" fontId="4" fillId="2" borderId="17" xfId="3" applyFont="1" applyFill="1" applyBorder="1" applyAlignment="1" applyProtection="1">
      <alignment horizontal="center" vertical="center"/>
      <protection locked="0"/>
    </xf>
    <xf numFmtId="9" fontId="4" fillId="2" borderId="18" xfId="3" applyFont="1" applyFill="1" applyBorder="1" applyAlignment="1" applyProtection="1">
      <alignment horizontal="center" vertical="center"/>
      <protection locked="0"/>
    </xf>
    <xf numFmtId="10" fontId="5" fillId="3" borderId="8" xfId="0" applyNumberFormat="1" applyFont="1" applyFill="1" applyBorder="1" applyAlignment="1" applyProtection="1">
      <alignment horizontal="justify" vertical="center" wrapText="1"/>
      <protection locked="0"/>
    </xf>
    <xf numFmtId="10" fontId="5" fillId="3" borderId="9" xfId="0" applyNumberFormat="1" applyFont="1" applyFill="1" applyBorder="1" applyAlignment="1" applyProtection="1">
      <alignment horizontal="justify" vertical="center" wrapText="1"/>
      <protection locked="0"/>
    </xf>
    <xf numFmtId="10" fontId="5" fillId="3" borderId="32" xfId="0" applyNumberFormat="1" applyFont="1" applyFill="1" applyBorder="1" applyAlignment="1" applyProtection="1">
      <alignment horizontal="justify" vertical="center" wrapText="1"/>
      <protection locked="0"/>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3" fontId="4" fillId="3" borderId="20" xfId="0" applyNumberFormat="1" applyFont="1" applyFill="1" applyBorder="1" applyAlignment="1" applyProtection="1">
      <alignment horizontal="center" vertical="center"/>
      <protection locked="0"/>
    </xf>
    <xf numFmtId="3" fontId="4" fillId="3" borderId="22" xfId="0" applyNumberFormat="1" applyFont="1" applyFill="1" applyBorder="1" applyAlignment="1" applyProtection="1">
      <alignment horizontal="center" vertical="center"/>
      <protection locked="0"/>
    </xf>
    <xf numFmtId="3" fontId="4" fillId="3" borderId="21"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0" borderId="19" xfId="0" applyFont="1" applyBorder="1" applyAlignment="1" applyProtection="1">
      <alignment horizontal="center" vertical="center" wrapText="1"/>
      <protection locked="0"/>
    </xf>
    <xf numFmtId="0" fontId="26" fillId="2" borderId="38" xfId="0" applyFont="1" applyFill="1" applyBorder="1" applyAlignment="1" applyProtection="1">
      <alignment horizontal="center" vertical="center" wrapText="1"/>
      <protection locked="0"/>
    </xf>
    <xf numFmtId="0" fontId="26" fillId="2" borderId="42" xfId="0" applyFont="1" applyFill="1" applyBorder="1" applyAlignment="1" applyProtection="1">
      <alignment horizontal="center" vertical="center" wrapText="1"/>
      <protection locked="0"/>
    </xf>
    <xf numFmtId="0" fontId="26" fillId="2" borderId="39"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14" fontId="4" fillId="2" borderId="38" xfId="0" applyNumberFormat="1" applyFont="1" applyFill="1" applyBorder="1" applyAlignment="1" applyProtection="1">
      <alignment horizontal="center" vertical="center"/>
      <protection locked="0"/>
    </xf>
    <xf numFmtId="14" fontId="4" fillId="2" borderId="39"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5" fillId="3" borderId="17" xfId="0" applyFont="1" applyFill="1" applyBorder="1" applyAlignment="1" applyProtection="1">
      <alignment horizontal="justify" vertical="center" wrapText="1"/>
      <protection locked="0"/>
    </xf>
    <xf numFmtId="0" fontId="5" fillId="3" borderId="19" xfId="0" applyFont="1" applyFill="1" applyBorder="1" applyAlignment="1" applyProtection="1">
      <alignment horizontal="justify" vertical="center" wrapText="1"/>
      <protection locked="0"/>
    </xf>
    <xf numFmtId="0" fontId="5" fillId="3" borderId="18" xfId="0" applyFont="1" applyFill="1" applyBorder="1" applyAlignment="1" applyProtection="1">
      <alignment horizontal="justify" vertical="center" wrapText="1"/>
      <protection locked="0"/>
    </xf>
    <xf numFmtId="0" fontId="5" fillId="3" borderId="20" xfId="0" applyFont="1" applyFill="1" applyBorder="1" applyAlignment="1" applyProtection="1">
      <alignment horizontal="justify" vertical="center" wrapText="1"/>
      <protection locked="0"/>
    </xf>
    <xf numFmtId="0" fontId="5" fillId="3" borderId="22" xfId="0" applyFont="1" applyFill="1" applyBorder="1" applyAlignment="1" applyProtection="1">
      <alignment horizontal="justify" vertical="center" wrapText="1"/>
      <protection locked="0"/>
    </xf>
    <xf numFmtId="0" fontId="5" fillId="3" borderId="21" xfId="0" applyFont="1" applyFill="1" applyBorder="1" applyAlignment="1" applyProtection="1">
      <alignment horizontal="justify" vertical="center" wrapText="1"/>
      <protection locked="0"/>
    </xf>
    <xf numFmtId="2" fontId="0" fillId="3" borderId="8" xfId="1" applyNumberFormat="1" applyFont="1" applyFill="1" applyBorder="1" applyAlignment="1">
      <alignment horizontal="center" vertical="center" wrapText="1"/>
    </xf>
    <xf numFmtId="2" fontId="0" fillId="3" borderId="10" xfId="1" applyNumberFormat="1" applyFont="1" applyFill="1" applyBorder="1" applyAlignment="1">
      <alignment horizontal="center" vertical="center" wrapText="1"/>
    </xf>
    <xf numFmtId="170" fontId="4" fillId="3" borderId="19" xfId="0" applyNumberFormat="1" applyFont="1" applyFill="1" applyBorder="1" applyAlignment="1">
      <alignment horizontal="center" vertical="center"/>
    </xf>
    <xf numFmtId="170" fontId="4" fillId="3" borderId="18" xfId="0" applyNumberFormat="1" applyFont="1" applyFill="1" applyBorder="1" applyAlignment="1">
      <alignment horizontal="center" vertical="center"/>
    </xf>
    <xf numFmtId="170" fontId="4" fillId="3" borderId="22" xfId="0" applyNumberFormat="1" applyFont="1" applyFill="1" applyBorder="1" applyAlignment="1">
      <alignment horizontal="center" vertical="center"/>
    </xf>
    <xf numFmtId="170" fontId="4" fillId="3" borderId="21" xfId="0" applyNumberFormat="1" applyFont="1" applyFill="1" applyBorder="1" applyAlignment="1">
      <alignment horizontal="center" vertical="center"/>
    </xf>
    <xf numFmtId="170" fontId="4" fillId="3" borderId="23" xfId="0" applyNumberFormat="1" applyFont="1" applyFill="1" applyBorder="1" applyAlignment="1">
      <alignment horizontal="center" vertical="center"/>
    </xf>
    <xf numFmtId="170" fontId="4" fillId="3" borderId="0" xfId="0" applyNumberFormat="1" applyFont="1" applyFill="1" applyAlignment="1">
      <alignment horizontal="center" vertical="center"/>
    </xf>
    <xf numFmtId="170" fontId="4" fillId="3" borderId="24" xfId="0" applyNumberFormat="1" applyFont="1" applyFill="1" applyBorder="1" applyAlignment="1">
      <alignment horizontal="center" vertical="center"/>
    </xf>
    <xf numFmtId="170" fontId="4" fillId="3" borderId="15" xfId="0" applyNumberFormat="1" applyFont="1" applyFill="1" applyBorder="1" applyAlignment="1">
      <alignment horizontal="center" vertical="center" wrapText="1"/>
    </xf>
    <xf numFmtId="170" fontId="4" fillId="3" borderId="16" xfId="0" applyNumberFormat="1" applyFont="1" applyFill="1" applyBorder="1" applyAlignment="1">
      <alignment horizontal="center" vertical="center" wrapText="1"/>
    </xf>
    <xf numFmtId="170" fontId="4" fillId="3" borderId="48"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9" fontId="6" fillId="3" borderId="5" xfId="3" applyFont="1" applyFill="1" applyBorder="1" applyAlignment="1" applyProtection="1">
      <alignment horizontal="center" vertical="center" wrapText="1"/>
    </xf>
    <xf numFmtId="2" fontId="9" fillId="3" borderId="43" xfId="1" applyNumberFormat="1" applyFont="1" applyFill="1" applyBorder="1" applyAlignment="1" applyProtection="1">
      <alignment horizontal="center" vertical="center"/>
    </xf>
    <xf numFmtId="2" fontId="9" fillId="3" borderId="44" xfId="1" applyNumberFormat="1" applyFont="1" applyFill="1" applyBorder="1" applyAlignment="1" applyProtection="1">
      <alignment horizontal="center" vertical="center"/>
    </xf>
    <xf numFmtId="2" fontId="56" fillId="7" borderId="5" xfId="1" applyNumberFormat="1" applyFont="1" applyFill="1" applyBorder="1" applyAlignment="1" applyProtection="1">
      <alignment horizontal="center" vertical="center" wrapText="1"/>
    </xf>
    <xf numFmtId="2" fontId="56" fillId="7" borderId="6" xfId="1" applyNumberFormat="1" applyFont="1" applyFill="1" applyBorder="1" applyAlignment="1" applyProtection="1">
      <alignment horizontal="center" vertical="center" wrapText="1"/>
    </xf>
    <xf numFmtId="0" fontId="18" fillId="3" borderId="31" xfId="0" applyFont="1" applyFill="1" applyBorder="1" applyAlignment="1">
      <alignment horizontal="center" vertical="center" wrapText="1"/>
    </xf>
    <xf numFmtId="170" fontId="18" fillId="3" borderId="31" xfId="0" applyNumberFormat="1" applyFont="1" applyFill="1" applyBorder="1" applyAlignment="1">
      <alignment horizontal="center" vertical="center" wrapText="1"/>
    </xf>
    <xf numFmtId="170" fontId="4" fillId="3" borderId="20" xfId="0" applyNumberFormat="1" applyFont="1" applyFill="1" applyBorder="1" applyAlignment="1">
      <alignment horizontal="center" vertical="center"/>
    </xf>
    <xf numFmtId="170" fontId="4" fillId="3" borderId="17" xfId="0" applyNumberFormat="1" applyFont="1" applyFill="1" applyBorder="1" applyAlignment="1">
      <alignment horizontal="center" vertical="center"/>
    </xf>
    <xf numFmtId="0" fontId="2" fillId="6" borderId="31" xfId="0" applyFont="1" applyFill="1" applyBorder="1" applyAlignment="1">
      <alignment horizontal="center" vertical="center" wrapText="1"/>
    </xf>
    <xf numFmtId="0" fontId="2" fillId="6" borderId="44" xfId="0" applyFont="1" applyFill="1" applyBorder="1" applyAlignment="1">
      <alignment horizontal="center" vertical="center" wrapText="1"/>
    </xf>
    <xf numFmtId="170" fontId="4" fillId="3" borderId="23" xfId="0" applyNumberFormat="1" applyFont="1" applyFill="1" applyBorder="1" applyAlignment="1">
      <alignment horizontal="center" vertical="center" wrapText="1"/>
    </xf>
    <xf numFmtId="170" fontId="4" fillId="3" borderId="0" xfId="0" applyNumberFormat="1" applyFont="1" applyFill="1" applyAlignment="1">
      <alignment horizontal="center" vertical="center" wrapText="1"/>
    </xf>
    <xf numFmtId="170" fontId="4" fillId="3" borderId="24" xfId="0" applyNumberFormat="1"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2" fontId="6" fillId="8" borderId="38" xfId="0" applyNumberFormat="1" applyFont="1" applyFill="1" applyBorder="1" applyAlignment="1">
      <alignment horizontal="center" vertical="center" wrapText="1"/>
    </xf>
    <xf numFmtId="2" fontId="6" fillId="8" borderId="42" xfId="0" applyNumberFormat="1" applyFont="1" applyFill="1" applyBorder="1" applyAlignment="1">
      <alignment horizontal="center" vertical="center" wrapText="1"/>
    </xf>
    <xf numFmtId="2" fontId="6" fillId="8" borderId="40" xfId="0" applyNumberFormat="1" applyFont="1" applyFill="1" applyBorder="1" applyAlignment="1">
      <alignment horizontal="center" vertical="center" wrapText="1"/>
    </xf>
    <xf numFmtId="0" fontId="2" fillId="0" borderId="5" xfId="0" applyFont="1" applyBorder="1" applyAlignment="1">
      <alignment horizontal="center" vertical="center"/>
    </xf>
    <xf numFmtId="170" fontId="0" fillId="0" borderId="8" xfId="0" applyNumberFormat="1" applyBorder="1" applyAlignment="1">
      <alignment horizontal="justify" vertical="center" wrapText="1"/>
    </xf>
    <xf numFmtId="170" fontId="0" fillId="0" borderId="9" xfId="0" applyNumberFormat="1" applyBorder="1" applyAlignment="1">
      <alignment horizontal="justify" vertical="center"/>
    </xf>
    <xf numFmtId="170" fontId="0" fillId="0" borderId="10" xfId="0" applyNumberFormat="1" applyBorder="1" applyAlignment="1">
      <alignment horizontal="justify" vertical="center"/>
    </xf>
    <xf numFmtId="170" fontId="7" fillId="8" borderId="15" xfId="0" applyNumberFormat="1" applyFont="1" applyFill="1" applyBorder="1" applyAlignment="1">
      <alignment horizontal="center" vertical="center"/>
    </xf>
    <xf numFmtId="170" fontId="7" fillId="8" borderId="16" xfId="0" applyNumberFormat="1" applyFont="1" applyFill="1" applyBorder="1" applyAlignment="1">
      <alignment horizontal="center" vertical="center"/>
    </xf>
    <xf numFmtId="170" fontId="7" fillId="8" borderId="11" xfId="0" applyNumberFormat="1" applyFont="1" applyFill="1" applyBorder="1" applyAlignment="1">
      <alignment horizontal="center" vertical="center"/>
    </xf>
    <xf numFmtId="170" fontId="4" fillId="3" borderId="27" xfId="0" applyNumberFormat="1" applyFont="1" applyFill="1" applyBorder="1" applyAlignment="1">
      <alignment horizontal="center" vertical="center"/>
    </xf>
    <xf numFmtId="170" fontId="4" fillId="3" borderId="9" xfId="0" applyNumberFormat="1" applyFont="1" applyFill="1" applyBorder="1" applyAlignment="1">
      <alignment horizontal="center" vertical="center"/>
    </xf>
    <xf numFmtId="0" fontId="7" fillId="8" borderId="72" xfId="0" applyFont="1" applyFill="1" applyBorder="1" applyAlignment="1">
      <alignment horizontal="center" vertical="center"/>
    </xf>
    <xf numFmtId="0" fontId="7" fillId="8" borderId="52"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57" xfId="0" applyFont="1" applyFill="1" applyBorder="1" applyAlignment="1">
      <alignment horizontal="center" vertical="center"/>
    </xf>
    <xf numFmtId="2" fontId="56" fillId="7" borderId="8" xfId="1" applyNumberFormat="1" applyFont="1" applyFill="1" applyBorder="1" applyAlignment="1" applyProtection="1">
      <alignment horizontal="center" vertical="center" wrapText="1"/>
    </xf>
    <xf numFmtId="2" fontId="56" fillId="7" borderId="32" xfId="1" applyNumberFormat="1" applyFont="1" applyFill="1" applyBorder="1" applyAlignment="1" applyProtection="1">
      <alignment horizontal="center" vertical="center" wrapText="1"/>
    </xf>
    <xf numFmtId="0" fontId="6" fillId="6"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1" xfId="0" applyFont="1" applyFill="1" applyBorder="1" applyAlignment="1">
      <alignment horizontal="center" vertical="center" wrapText="1"/>
    </xf>
    <xf numFmtId="170" fontId="14" fillId="8" borderId="64" xfId="0" applyNumberFormat="1" applyFont="1" applyFill="1" applyBorder="1" applyAlignment="1">
      <alignment horizontal="center" vertical="center" wrapText="1"/>
    </xf>
    <xf numFmtId="170" fontId="15" fillId="8" borderId="2" xfId="0" applyNumberFormat="1" applyFont="1" applyFill="1" applyBorder="1" applyAlignment="1">
      <alignment horizontal="center" vertical="center" wrapText="1"/>
    </xf>
    <xf numFmtId="170" fontId="15" fillId="8" borderId="39" xfId="0" applyNumberFormat="1" applyFont="1" applyFill="1" applyBorder="1" applyAlignment="1">
      <alignment horizontal="center" vertical="center" wrapText="1"/>
    </xf>
    <xf numFmtId="170" fontId="15" fillId="8" borderId="5" xfId="0" applyNumberFormat="1" applyFont="1" applyFill="1" applyBorder="1" applyAlignment="1">
      <alignment horizontal="center" vertical="center" wrapText="1"/>
    </xf>
    <xf numFmtId="170" fontId="3" fillId="2" borderId="9" xfId="0" applyNumberFormat="1" applyFont="1" applyFill="1" applyBorder="1" applyAlignment="1">
      <alignment horizontal="center" vertical="center" wrapText="1"/>
    </xf>
    <xf numFmtId="170" fontId="3" fillId="2" borderId="10" xfId="0" applyNumberFormat="1" applyFont="1" applyFill="1" applyBorder="1" applyAlignment="1">
      <alignment horizontal="center" vertical="center" wrapText="1"/>
    </xf>
    <xf numFmtId="170" fontId="3" fillId="2" borderId="0" xfId="0" applyNumberFormat="1" applyFont="1" applyFill="1" applyAlignment="1">
      <alignment horizontal="center" vertical="center" wrapText="1"/>
    </xf>
    <xf numFmtId="170" fontId="3" fillId="2" borderId="14" xfId="0" applyNumberFormat="1" applyFont="1" applyFill="1" applyBorder="1" applyAlignment="1">
      <alignment horizontal="center" vertical="center" wrapText="1"/>
    </xf>
    <xf numFmtId="170" fontId="4" fillId="0" borderId="15" xfId="0" applyNumberFormat="1" applyFont="1" applyBorder="1" applyAlignment="1">
      <alignment horizontal="center" vertical="center"/>
    </xf>
    <xf numFmtId="170" fontId="4" fillId="0" borderId="11" xfId="0" applyNumberFormat="1" applyFont="1" applyBorder="1" applyAlignment="1">
      <alignment horizontal="center" vertical="center"/>
    </xf>
    <xf numFmtId="0" fontId="4" fillId="6" borderId="76"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28" xfId="0" applyFont="1" applyFill="1" applyBorder="1" applyAlignment="1">
      <alignment horizontal="center" vertical="center" wrapText="1"/>
    </xf>
    <xf numFmtId="170" fontId="7" fillId="8" borderId="28" xfId="0" applyNumberFormat="1" applyFont="1" applyFill="1" applyBorder="1" applyAlignment="1">
      <alignment horizontal="center" vertical="center"/>
    </xf>
    <xf numFmtId="170" fontId="7" fillId="8" borderId="29" xfId="0" applyNumberFormat="1" applyFont="1" applyFill="1" applyBorder="1" applyAlignment="1">
      <alignment horizontal="center" vertical="center"/>
    </xf>
    <xf numFmtId="170" fontId="7" fillId="8" borderId="22" xfId="0" applyNumberFormat="1" applyFont="1" applyFill="1" applyBorder="1" applyAlignment="1">
      <alignment horizontal="center" vertical="center"/>
    </xf>
    <xf numFmtId="170" fontId="7" fillId="8" borderId="30" xfId="0" applyNumberFormat="1" applyFont="1" applyFill="1" applyBorder="1" applyAlignment="1">
      <alignment horizontal="center" vertical="center"/>
    </xf>
    <xf numFmtId="0" fontId="11" fillId="8" borderId="58" xfId="0" applyFont="1" applyFill="1" applyBorder="1" applyAlignment="1">
      <alignment horizontal="center" vertical="center"/>
    </xf>
    <xf numFmtId="0" fontId="11" fillId="8" borderId="45" xfId="0" applyFont="1" applyFill="1" applyBorder="1" applyAlignment="1">
      <alignment horizontal="center" vertical="center"/>
    </xf>
    <xf numFmtId="2" fontId="37" fillId="3" borderId="43" xfId="1" applyNumberFormat="1" applyFont="1" applyFill="1" applyBorder="1" applyAlignment="1" applyProtection="1">
      <alignment horizontal="center" vertical="center"/>
    </xf>
    <xf numFmtId="2" fontId="37" fillId="3" borderId="44" xfId="1" applyNumberFormat="1" applyFont="1" applyFill="1" applyBorder="1" applyAlignment="1" applyProtection="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4" fillId="6"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45" xfId="0" applyFont="1" applyFill="1" applyBorder="1" applyAlignment="1">
      <alignment horizontal="center" vertical="center" wrapText="1"/>
    </xf>
    <xf numFmtId="170" fontId="51" fillId="0" borderId="17" xfId="0" applyNumberFormat="1" applyFont="1" applyBorder="1" applyAlignment="1" applyProtection="1">
      <alignment horizontal="center" vertical="center" wrapText="1"/>
      <protection locked="0"/>
    </xf>
    <xf numFmtId="170" fontId="51" fillId="0" borderId="19" xfId="0" applyNumberFormat="1" applyFont="1" applyBorder="1" applyAlignment="1" applyProtection="1">
      <alignment horizontal="center" vertical="center" wrapText="1"/>
      <protection locked="0"/>
    </xf>
    <xf numFmtId="170" fontId="51" fillId="0" borderId="18" xfId="0" applyNumberFormat="1" applyFont="1" applyBorder="1" applyAlignment="1" applyProtection="1">
      <alignment horizontal="center" vertical="center" wrapText="1"/>
      <protection locked="0"/>
    </xf>
    <xf numFmtId="170" fontId="51" fillId="0" borderId="23" xfId="0" applyNumberFormat="1" applyFont="1" applyBorder="1" applyAlignment="1" applyProtection="1">
      <alignment horizontal="center" vertical="center" wrapText="1"/>
      <protection locked="0"/>
    </xf>
    <xf numFmtId="170" fontId="51" fillId="0" borderId="0" xfId="0" applyNumberFormat="1" applyFont="1" applyAlignment="1" applyProtection="1">
      <alignment horizontal="center" vertical="center" wrapText="1"/>
      <protection locked="0"/>
    </xf>
    <xf numFmtId="170" fontId="51" fillId="0" borderId="24" xfId="0" applyNumberFormat="1" applyFont="1" applyBorder="1" applyAlignment="1" applyProtection="1">
      <alignment horizontal="center" vertical="center" wrapText="1"/>
      <protection locked="0"/>
    </xf>
    <xf numFmtId="170" fontId="51" fillId="0" borderId="20" xfId="0" applyNumberFormat="1" applyFont="1" applyBorder="1" applyAlignment="1" applyProtection="1">
      <alignment horizontal="center" vertical="center" wrapText="1"/>
      <protection locked="0"/>
    </xf>
    <xf numFmtId="170" fontId="51" fillId="0" borderId="22" xfId="0" applyNumberFormat="1" applyFont="1" applyBorder="1" applyAlignment="1" applyProtection="1">
      <alignment horizontal="center" vertical="center" wrapText="1"/>
      <protection locked="0"/>
    </xf>
    <xf numFmtId="170" fontId="51" fillId="0" borderId="21" xfId="0" applyNumberFormat="1" applyFont="1" applyBorder="1" applyAlignment="1" applyProtection="1">
      <alignment horizontal="center" vertical="center" wrapText="1"/>
      <protection locked="0"/>
    </xf>
    <xf numFmtId="0" fontId="4" fillId="2" borderId="5" xfId="0" applyFont="1" applyFill="1" applyBorder="1" applyAlignment="1">
      <alignment horizontal="center" vertical="center"/>
    </xf>
    <xf numFmtId="170" fontId="4" fillId="3" borderId="18" xfId="0" applyNumberFormat="1" applyFont="1" applyFill="1" applyBorder="1" applyAlignment="1">
      <alignment horizontal="center" vertical="center" wrapText="1"/>
    </xf>
    <xf numFmtId="170" fontId="4" fillId="3" borderId="26" xfId="0" applyNumberFormat="1" applyFont="1" applyFill="1" applyBorder="1" applyAlignment="1">
      <alignment horizontal="center" vertical="center" wrapText="1"/>
    </xf>
    <xf numFmtId="170" fontId="5" fillId="3" borderId="17" xfId="0" applyNumberFormat="1" applyFont="1" applyFill="1" applyBorder="1" applyAlignment="1">
      <alignment horizontal="justify" vertical="center" wrapText="1"/>
    </xf>
    <xf numFmtId="170" fontId="5" fillId="3" borderId="19" xfId="0" applyNumberFormat="1" applyFont="1" applyFill="1" applyBorder="1" applyAlignment="1">
      <alignment horizontal="justify" vertical="center" wrapText="1"/>
    </xf>
    <xf numFmtId="170" fontId="5" fillId="3" borderId="18" xfId="0" applyNumberFormat="1" applyFont="1" applyFill="1" applyBorder="1" applyAlignment="1">
      <alignment horizontal="justify" vertical="center" wrapText="1"/>
    </xf>
    <xf numFmtId="170" fontId="5" fillId="3" borderId="20" xfId="0" applyNumberFormat="1" applyFont="1" applyFill="1" applyBorder="1" applyAlignment="1">
      <alignment horizontal="justify" vertical="center" wrapText="1"/>
    </xf>
    <xf numFmtId="170" fontId="5" fillId="3" borderId="22" xfId="0" applyNumberFormat="1" applyFont="1" applyFill="1" applyBorder="1" applyAlignment="1">
      <alignment horizontal="justify" vertical="center" wrapText="1"/>
    </xf>
    <xf numFmtId="170" fontId="5" fillId="3" borderId="21" xfId="0" applyNumberFormat="1" applyFont="1" applyFill="1" applyBorder="1" applyAlignment="1">
      <alignment horizontal="justify" vertical="center" wrapText="1"/>
    </xf>
    <xf numFmtId="170" fontId="4" fillId="0" borderId="5" xfId="0" applyNumberFormat="1" applyFont="1" applyBorder="1" applyAlignment="1">
      <alignment horizontal="center" vertical="center"/>
    </xf>
    <xf numFmtId="170" fontId="5" fillId="0" borderId="5" xfId="0" applyNumberFormat="1" applyFont="1" applyBorder="1"/>
    <xf numFmtId="170" fontId="4" fillId="0" borderId="7" xfId="0" applyNumberFormat="1" applyFont="1" applyBorder="1" applyAlignment="1">
      <alignment horizontal="center" vertical="center"/>
    </xf>
    <xf numFmtId="170" fontId="4" fillId="0" borderId="0" xfId="0" applyNumberFormat="1" applyFont="1" applyAlignment="1">
      <alignment horizontal="center" vertical="center"/>
    </xf>
    <xf numFmtId="170" fontId="4" fillId="0" borderId="33" xfId="0" applyNumberFormat="1" applyFont="1" applyBorder="1" applyAlignment="1">
      <alignment horizontal="center" vertical="center"/>
    </xf>
    <xf numFmtId="170" fontId="4" fillId="0" borderId="34" xfId="0" applyNumberFormat="1" applyFont="1" applyBorder="1" applyAlignment="1">
      <alignment horizontal="center" vertical="center"/>
    </xf>
    <xf numFmtId="170" fontId="7" fillId="8" borderId="20" xfId="0" applyNumberFormat="1" applyFont="1" applyFill="1" applyBorder="1" applyAlignment="1">
      <alignment horizontal="center" vertical="center"/>
    </xf>
    <xf numFmtId="170" fontId="8" fillId="3" borderId="20" xfId="0" applyNumberFormat="1" applyFont="1" applyFill="1" applyBorder="1" applyAlignment="1">
      <alignment horizontal="center" vertical="center"/>
    </xf>
    <xf numFmtId="170" fontId="8" fillId="3" borderId="21" xfId="0" applyNumberFormat="1" applyFont="1" applyFill="1" applyBorder="1" applyAlignment="1">
      <alignment horizontal="center" vertical="center"/>
    </xf>
    <xf numFmtId="170" fontId="4" fillId="0" borderId="16" xfId="0" applyNumberFormat="1" applyFont="1" applyBorder="1" applyAlignment="1">
      <alignment horizontal="center" vertical="center"/>
    </xf>
    <xf numFmtId="170" fontId="4" fillId="3" borderId="5" xfId="0" applyNumberFormat="1" applyFont="1" applyFill="1" applyBorder="1" applyAlignment="1">
      <alignment horizontal="center" vertical="center"/>
    </xf>
    <xf numFmtId="170" fontId="4" fillId="3" borderId="20" xfId="0" applyNumberFormat="1" applyFont="1" applyFill="1" applyBorder="1" applyAlignment="1">
      <alignment horizontal="center" vertical="center" wrapText="1"/>
    </xf>
    <xf numFmtId="170" fontId="4" fillId="3" borderId="22" xfId="0" applyNumberFormat="1" applyFont="1" applyFill="1" applyBorder="1" applyAlignment="1">
      <alignment horizontal="center" vertical="center" wrapText="1"/>
    </xf>
    <xf numFmtId="170" fontId="4" fillId="3" borderId="21" xfId="0" applyNumberFormat="1" applyFont="1" applyFill="1" applyBorder="1" applyAlignment="1">
      <alignment horizontal="center" vertical="center" wrapText="1"/>
    </xf>
    <xf numFmtId="170" fontId="4" fillId="0" borderId="7" xfId="0" applyNumberFormat="1" applyFont="1" applyBorder="1" applyAlignment="1">
      <alignment horizontal="center" vertical="center" wrapText="1"/>
    </xf>
    <xf numFmtId="170" fontId="4" fillId="0" borderId="0" xfId="0" applyNumberFormat="1" applyFont="1" applyAlignment="1">
      <alignment horizontal="center" vertical="center" wrapText="1"/>
    </xf>
    <xf numFmtId="170" fontId="4" fillId="0" borderId="14" xfId="0" applyNumberFormat="1" applyFont="1" applyBorder="1" applyAlignment="1">
      <alignment horizontal="center" vertical="center" wrapText="1"/>
    </xf>
    <xf numFmtId="170" fontId="4" fillId="0" borderId="33" xfId="0"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170" fontId="4" fillId="0" borderId="37" xfId="0" applyNumberFormat="1" applyFont="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vertical="center"/>
    </xf>
    <xf numFmtId="170" fontId="4" fillId="2" borderId="38" xfId="0" applyNumberFormat="1" applyFont="1" applyFill="1" applyBorder="1" applyAlignment="1">
      <alignment horizontal="center" vertical="center"/>
    </xf>
    <xf numFmtId="170" fontId="4" fillId="2" borderId="39"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0" fillId="0" borderId="2" xfId="0" applyNumberFormat="1" applyBorder="1" applyAlignment="1">
      <alignment horizontal="center" vertical="center"/>
    </xf>
    <xf numFmtId="170" fontId="0" fillId="0" borderId="3" xfId="0" applyNumberFormat="1" applyBorder="1" applyAlignment="1">
      <alignment horizontal="center" vertical="center"/>
    </xf>
    <xf numFmtId="170" fontId="0" fillId="0" borderId="4" xfId="0" applyNumberFormat="1" applyBorder="1" applyAlignment="1">
      <alignment horizontal="center" vertical="center"/>
    </xf>
    <xf numFmtId="170" fontId="0" fillId="0" borderId="5" xfId="0" applyNumberFormat="1" applyBorder="1" applyAlignment="1">
      <alignment horizontal="center" vertical="center"/>
    </xf>
    <xf numFmtId="170" fontId="0" fillId="0" borderId="6" xfId="0" applyNumberFormat="1" applyBorder="1" applyAlignment="1">
      <alignment horizontal="center" vertical="center"/>
    </xf>
    <xf numFmtId="170" fontId="0" fillId="0" borderId="58" xfId="0" applyNumberFormat="1" applyBorder="1" applyAlignment="1">
      <alignment horizontal="center" vertical="center"/>
    </xf>
    <xf numFmtId="170" fontId="0" fillId="0" borderId="45" xfId="0" applyNumberFormat="1" applyBorder="1" applyAlignment="1">
      <alignment horizontal="center" vertical="center"/>
    </xf>
    <xf numFmtId="170" fontId="0" fillId="0" borderId="56" xfId="0" applyNumberFormat="1" applyBorder="1" applyAlignment="1">
      <alignment horizontal="center" vertical="center"/>
    </xf>
    <xf numFmtId="0" fontId="2" fillId="6" borderId="73" xfId="0" applyFont="1" applyFill="1" applyBorder="1" applyAlignment="1">
      <alignment horizontal="center" vertical="center" wrapText="1"/>
    </xf>
    <xf numFmtId="0" fontId="2" fillId="6" borderId="55" xfId="0" applyFont="1" applyFill="1" applyBorder="1" applyAlignment="1">
      <alignment horizontal="center" vertical="center" wrapText="1"/>
    </xf>
    <xf numFmtId="170" fontId="4" fillId="7" borderId="15" xfId="0" applyNumberFormat="1" applyFont="1" applyFill="1" applyBorder="1" applyAlignment="1">
      <alignment horizontal="center" vertical="center"/>
    </xf>
    <xf numFmtId="170" fontId="4" fillId="7" borderId="16" xfId="0" applyNumberFormat="1" applyFont="1" applyFill="1" applyBorder="1" applyAlignment="1">
      <alignment horizontal="center" vertical="center"/>
    </xf>
    <xf numFmtId="170" fontId="4" fillId="7" borderId="48" xfId="0" applyNumberFormat="1"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14" fontId="4" fillId="7" borderId="49" xfId="0" applyNumberFormat="1" applyFont="1" applyFill="1" applyBorder="1" applyAlignment="1">
      <alignment horizontal="center" vertical="center"/>
    </xf>
    <xf numFmtId="170" fontId="4" fillId="7" borderId="49" xfId="0" applyNumberFormat="1" applyFont="1" applyFill="1" applyBorder="1" applyAlignment="1">
      <alignment horizontal="center" vertical="center"/>
    </xf>
    <xf numFmtId="170" fontId="4" fillId="7" borderId="49" xfId="0" quotePrefix="1" applyNumberFormat="1" applyFont="1" applyFill="1" applyBorder="1" applyAlignment="1">
      <alignment horizontal="center" vertical="center"/>
    </xf>
    <xf numFmtId="170" fontId="4" fillId="7" borderId="50"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52" fillId="0" borderId="0" xfId="0" applyFont="1" applyAlignment="1">
      <alignment horizontal="justify" wrapText="1"/>
    </xf>
    <xf numFmtId="2" fontId="46" fillId="0" borderId="15" xfId="0" applyNumberFormat="1" applyFont="1" applyBorder="1" applyAlignment="1">
      <alignment horizontal="center"/>
    </xf>
    <xf numFmtId="2" fontId="46" fillId="0" borderId="16" xfId="0" applyNumberFormat="1" applyFont="1" applyBorder="1" applyAlignment="1">
      <alignment horizontal="center"/>
    </xf>
    <xf numFmtId="2" fontId="46" fillId="0" borderId="11" xfId="0" applyNumberFormat="1"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11" fillId="7" borderId="38"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39" xfId="0" applyFont="1" applyFill="1" applyBorder="1" applyAlignment="1">
      <alignment horizontal="center" vertical="center"/>
    </xf>
    <xf numFmtId="2" fontId="26" fillId="7" borderId="15" xfId="0" applyNumberFormat="1" applyFont="1" applyFill="1" applyBorder="1" applyAlignment="1">
      <alignment horizontal="center" vertical="center"/>
    </xf>
    <xf numFmtId="0" fontId="26" fillId="7" borderId="16" xfId="0" applyFont="1" applyFill="1" applyBorder="1" applyAlignment="1">
      <alignment horizontal="center" vertical="center"/>
    </xf>
    <xf numFmtId="0" fontId="26" fillId="7" borderId="11" xfId="0" applyFont="1" applyFill="1" applyBorder="1" applyAlignment="1">
      <alignment horizontal="center" vertical="center"/>
    </xf>
    <xf numFmtId="0" fontId="12" fillId="2" borderId="54"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170" fontId="18" fillId="3" borderId="5" xfId="0" applyNumberFormat="1" applyFont="1" applyFill="1" applyBorder="1" applyAlignment="1">
      <alignment horizontal="center" vertical="center" wrapText="1"/>
    </xf>
    <xf numFmtId="2" fontId="0" fillId="0" borderId="8" xfId="0" applyNumberFormat="1" applyBorder="1" applyAlignment="1">
      <alignment horizontal="center" vertical="center"/>
    </xf>
    <xf numFmtId="2" fontId="0" fillId="0" borderId="10" xfId="0" applyNumberFormat="1" applyBorder="1" applyAlignment="1">
      <alignment horizontal="center" vertical="center"/>
    </xf>
    <xf numFmtId="0" fontId="2" fillId="0" borderId="13" xfId="0" applyFont="1" applyBorder="1" applyAlignment="1">
      <alignment horizontal="center" vertical="center"/>
    </xf>
    <xf numFmtId="0" fontId="46" fillId="7" borderId="15" xfId="0" applyFont="1" applyFill="1" applyBorder="1" applyAlignment="1">
      <alignment horizontal="center" vertical="center"/>
    </xf>
    <xf numFmtId="0" fontId="46" fillId="7" borderId="16" xfId="0" applyFont="1" applyFill="1" applyBorder="1" applyAlignment="1">
      <alignment horizontal="center" vertical="center"/>
    </xf>
    <xf numFmtId="0" fontId="46" fillId="7" borderId="11" xfId="0" applyFont="1" applyFill="1" applyBorder="1" applyAlignment="1">
      <alignment horizontal="center" vertical="center"/>
    </xf>
    <xf numFmtId="0" fontId="12" fillId="2" borderId="73"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protection locked="0"/>
    </xf>
    <xf numFmtId="0" fontId="13" fillId="0" borderId="38" xfId="0" applyFont="1" applyBorder="1" applyAlignment="1">
      <alignment horizontal="center"/>
    </xf>
    <xf numFmtId="0" fontId="13" fillId="0" borderId="42" xfId="0" applyFont="1" applyBorder="1" applyAlignment="1">
      <alignment horizontal="center"/>
    </xf>
    <xf numFmtId="0" fontId="13" fillId="0" borderId="39"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7" fillId="8" borderId="27"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4"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61" xfId="0" applyFont="1" applyFill="1" applyBorder="1" applyAlignment="1">
      <alignment horizontal="center" vertical="center"/>
    </xf>
    <xf numFmtId="0" fontId="7" fillId="8" borderId="62" xfId="0" applyFont="1" applyFill="1" applyBorder="1" applyAlignment="1">
      <alignment horizontal="center" vertical="center"/>
    </xf>
    <xf numFmtId="0" fontId="7" fillId="8" borderId="49" xfId="0" applyFont="1" applyFill="1" applyBorder="1" applyAlignment="1">
      <alignment horizontal="center" vertical="center"/>
    </xf>
    <xf numFmtId="0" fontId="7" fillId="8" borderId="50" xfId="0" applyFont="1" applyFill="1" applyBorder="1" applyAlignment="1">
      <alignment horizontal="center" vertical="center"/>
    </xf>
    <xf numFmtId="0" fontId="13" fillId="8" borderId="5" xfId="0" applyFont="1" applyFill="1" applyBorder="1" applyAlignment="1">
      <alignment horizontal="center"/>
    </xf>
    <xf numFmtId="0" fontId="2" fillId="6" borderId="6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25" fillId="3" borderId="17" xfId="0" applyFont="1" applyFill="1" applyBorder="1" applyAlignment="1">
      <alignment horizontal="justify" vertical="center" wrapText="1"/>
    </xf>
    <xf numFmtId="0" fontId="25" fillId="3" borderId="19" xfId="0" applyFont="1" applyFill="1" applyBorder="1" applyAlignment="1">
      <alignment horizontal="justify" vertical="center" wrapText="1"/>
    </xf>
    <xf numFmtId="0" fontId="25" fillId="3" borderId="18" xfId="0" applyFont="1" applyFill="1" applyBorder="1" applyAlignment="1">
      <alignment horizontal="justify" vertical="center" wrapText="1"/>
    </xf>
    <xf numFmtId="0" fontId="25" fillId="3" borderId="20" xfId="0" applyFont="1" applyFill="1" applyBorder="1" applyAlignment="1">
      <alignment horizontal="justify" vertical="center" wrapText="1"/>
    </xf>
    <xf numFmtId="0" fontId="25" fillId="3" borderId="22" xfId="0" applyFont="1" applyFill="1" applyBorder="1" applyAlignment="1">
      <alignment horizontal="justify" vertical="center" wrapText="1"/>
    </xf>
    <xf numFmtId="0" fontId="25" fillId="3" borderId="24" xfId="0" applyFont="1" applyFill="1" applyBorder="1" applyAlignment="1">
      <alignment horizontal="justify" vertical="center" wrapText="1"/>
    </xf>
    <xf numFmtId="0" fontId="26" fillId="2" borderId="17" xfId="0" applyFont="1" applyFill="1" applyBorder="1" applyAlignment="1" applyProtection="1">
      <alignment horizontal="center" vertical="center" wrapText="1"/>
      <protection locked="0"/>
    </xf>
    <xf numFmtId="0" fontId="26" fillId="2" borderId="19"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26" fillId="2" borderId="23" xfId="0" applyFont="1" applyFill="1" applyBorder="1" applyAlignment="1" applyProtection="1">
      <alignment horizontal="center" vertical="center" wrapText="1"/>
      <protection locked="0"/>
    </xf>
    <xf numFmtId="0" fontId="26" fillId="2" borderId="0" xfId="0" applyFont="1" applyFill="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3" borderId="17" xfId="0" applyFont="1" applyFill="1" applyBorder="1" applyAlignment="1">
      <alignment horizontal="center"/>
    </xf>
    <xf numFmtId="0" fontId="26" fillId="3" borderId="19" xfId="0" applyFont="1" applyFill="1" applyBorder="1" applyAlignment="1">
      <alignment horizontal="center"/>
    </xf>
    <xf numFmtId="0" fontId="26" fillId="3" borderId="18" xfId="0" applyFont="1" applyFill="1" applyBorder="1" applyAlignment="1">
      <alignment horizontal="center"/>
    </xf>
    <xf numFmtId="0" fontId="25" fillId="3" borderId="21" xfId="0" applyFont="1" applyFill="1" applyBorder="1" applyAlignment="1">
      <alignment horizontal="justify" vertical="center" wrapText="1"/>
    </xf>
    <xf numFmtId="0" fontId="26" fillId="2" borderId="20" xfId="0" applyFont="1" applyFill="1" applyBorder="1" applyAlignment="1" applyProtection="1">
      <alignment horizontal="center" vertical="center" wrapText="1"/>
      <protection locked="0"/>
    </xf>
    <xf numFmtId="0" fontId="26" fillId="2" borderId="22" xfId="0" applyFont="1" applyFill="1" applyBorder="1" applyAlignment="1" applyProtection="1">
      <alignment horizontal="center" vertical="center" wrapText="1"/>
      <protection locked="0"/>
    </xf>
    <xf numFmtId="0" fontId="26" fillId="2" borderId="21" xfId="0" applyFont="1" applyFill="1" applyBorder="1" applyAlignment="1" applyProtection="1">
      <alignment horizontal="center" vertical="center" wrapText="1"/>
      <protection locked="0"/>
    </xf>
    <xf numFmtId="14" fontId="26" fillId="2" borderId="10" xfId="0" applyNumberFormat="1" applyFont="1" applyFill="1" applyBorder="1" applyAlignment="1" applyProtection="1">
      <alignment horizontal="center"/>
      <protection locked="0"/>
    </xf>
    <xf numFmtId="14" fontId="26" fillId="2" borderId="13" xfId="0" applyNumberFormat="1" applyFont="1" applyFill="1" applyBorder="1" applyAlignment="1" applyProtection="1">
      <alignment horizontal="center"/>
      <protection locked="0"/>
    </xf>
    <xf numFmtId="14" fontId="26" fillId="2" borderId="43" xfId="0" applyNumberFormat="1" applyFont="1" applyFill="1" applyBorder="1" applyAlignment="1" applyProtection="1">
      <alignment horizontal="center"/>
      <protection locked="0"/>
    </xf>
    <xf numFmtId="14" fontId="26" fillId="2" borderId="47" xfId="0" applyNumberFormat="1" applyFont="1" applyFill="1" applyBorder="1" applyAlignment="1" applyProtection="1">
      <alignment horizontal="center"/>
      <protection locked="0"/>
    </xf>
    <xf numFmtId="14" fontId="26" fillId="2" borderId="45" xfId="0" applyNumberFormat="1" applyFont="1" applyFill="1" applyBorder="1" applyAlignment="1" applyProtection="1">
      <alignment horizontal="center"/>
      <protection locked="0"/>
    </xf>
    <xf numFmtId="14" fontId="26" fillId="2" borderId="56" xfId="0" applyNumberFormat="1" applyFont="1" applyFill="1" applyBorder="1" applyAlignment="1" applyProtection="1">
      <alignment horizontal="center"/>
      <protection locked="0"/>
    </xf>
    <xf numFmtId="0" fontId="28" fillId="3" borderId="0" xfId="0" applyFont="1" applyFill="1" applyAlignment="1">
      <alignment horizontal="center"/>
    </xf>
    <xf numFmtId="0" fontId="7" fillId="8" borderId="23" xfId="0" applyFont="1" applyFill="1" applyBorder="1" applyAlignment="1">
      <alignment horizontal="center" vertical="center"/>
    </xf>
    <xf numFmtId="0" fontId="7" fillId="8" borderId="0" xfId="0" applyFont="1" applyFill="1" applyAlignment="1">
      <alignment horizontal="center" vertical="center"/>
    </xf>
    <xf numFmtId="0" fontId="7" fillId="8" borderId="22"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8" xfId="0" applyFont="1" applyFill="1" applyBorder="1" applyAlignment="1">
      <alignment horizontal="center" vertical="center"/>
    </xf>
    <xf numFmtId="0" fontId="47" fillId="6" borderId="5" xfId="0" applyFont="1" applyFill="1" applyBorder="1" applyAlignment="1">
      <alignment horizontal="center" vertical="center" wrapText="1"/>
    </xf>
    <xf numFmtId="0" fontId="47" fillId="6" borderId="38" xfId="0" applyFont="1" applyFill="1" applyBorder="1" applyAlignment="1">
      <alignment horizontal="center" vertical="center" wrapText="1"/>
    </xf>
    <xf numFmtId="0" fontId="27" fillId="2" borderId="2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26" xfId="0" applyFont="1" applyFill="1" applyBorder="1" applyAlignment="1" applyProtection="1">
      <alignment horizontal="center" vertical="center"/>
      <protection locked="0"/>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19" fillId="2" borderId="17"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19" fillId="2" borderId="24" xfId="0" applyFont="1" applyFill="1" applyBorder="1" applyAlignment="1" applyProtection="1">
      <alignment horizontal="center" vertical="center" wrapText="1"/>
      <protection locked="0"/>
    </xf>
    <xf numFmtId="0" fontId="19" fillId="2" borderId="20"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1"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18" fillId="2" borderId="24"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9" fillId="3" borderId="13"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7"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9" fillId="3" borderId="19" xfId="0" applyFont="1" applyFill="1" applyBorder="1" applyAlignment="1">
      <alignment horizontal="left" vertical="center"/>
    </xf>
    <xf numFmtId="0" fontId="9" fillId="3" borderId="0" xfId="0" applyFont="1" applyFill="1" applyAlignment="1">
      <alignment horizontal="left" vertical="center"/>
    </xf>
    <xf numFmtId="0" fontId="9" fillId="3" borderId="18" xfId="0" applyFont="1" applyFill="1" applyBorder="1" applyAlignment="1">
      <alignment horizontal="center" vertical="center"/>
    </xf>
    <xf numFmtId="0" fontId="9" fillId="3" borderId="24" xfId="0" applyFont="1" applyFill="1" applyBorder="1" applyAlignment="1">
      <alignment horizontal="center" vertical="center"/>
    </xf>
    <xf numFmtId="0" fontId="45" fillId="6" borderId="5" xfId="0" applyFont="1" applyFill="1" applyBorder="1" applyAlignment="1">
      <alignment horizontal="center" vertical="top"/>
    </xf>
    <xf numFmtId="0" fontId="7" fillId="2" borderId="5" xfId="0" applyFont="1" applyFill="1" applyBorder="1" applyAlignment="1" applyProtection="1">
      <alignment horizontal="center" vertical="center"/>
      <protection locked="0"/>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6" fillId="6" borderId="61"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18" fillId="0" borderId="23" xfId="0" applyFont="1" applyBorder="1" applyAlignment="1">
      <alignment horizontal="left" vertical="center"/>
    </xf>
    <xf numFmtId="0" fontId="18" fillId="0" borderId="0" xfId="0" applyFont="1" applyAlignment="1">
      <alignment horizontal="left" vertical="center"/>
    </xf>
    <xf numFmtId="169" fontId="21" fillId="0" borderId="5" xfId="0" applyNumberFormat="1" applyFont="1" applyBorder="1" applyAlignment="1">
      <alignment horizontal="center" vertical="center" wrapText="1"/>
    </xf>
    <xf numFmtId="169" fontId="50" fillId="0" borderId="38" xfId="0" applyNumberFormat="1" applyFont="1" applyBorder="1" applyAlignment="1">
      <alignment horizontal="center" vertical="center" wrapText="1"/>
    </xf>
    <xf numFmtId="169" fontId="50" fillId="0" borderId="42" xfId="0" applyNumberFormat="1" applyFont="1" applyBorder="1" applyAlignment="1">
      <alignment horizontal="center" vertical="center" wrapText="1"/>
    </xf>
    <xf numFmtId="169" fontId="50" fillId="0" borderId="39" xfId="0" applyNumberFormat="1" applyFont="1" applyBorder="1" applyAlignment="1">
      <alignment horizontal="center" vertical="center" wrapText="1"/>
    </xf>
    <xf numFmtId="0" fontId="18" fillId="0" borderId="23" xfId="0" applyFont="1" applyBorder="1" applyAlignment="1">
      <alignment horizontal="left" vertical="center" wrapText="1"/>
    </xf>
    <xf numFmtId="0" fontId="18" fillId="0" borderId="0" xfId="0" applyFont="1" applyAlignment="1">
      <alignment horizontal="left" vertical="center" wrapText="1"/>
    </xf>
    <xf numFmtId="0" fontId="18" fillId="0" borderId="34" xfId="0" applyFont="1" applyBorder="1" applyAlignment="1">
      <alignment horizontal="left" vertical="center" wrapText="1"/>
    </xf>
    <xf numFmtId="14" fontId="21" fillId="2" borderId="8" xfId="0" applyNumberFormat="1" applyFont="1" applyFill="1" applyBorder="1" applyAlignment="1" applyProtection="1">
      <alignment horizontal="center" vertical="center" wrapText="1"/>
      <protection locked="0"/>
    </xf>
    <xf numFmtId="14" fontId="21" fillId="2" borderId="10" xfId="0" applyNumberFormat="1" applyFont="1" applyFill="1" applyBorder="1" applyAlignment="1" applyProtection="1">
      <alignment horizontal="center" vertical="center" wrapText="1"/>
      <protection locked="0"/>
    </xf>
    <xf numFmtId="14" fontId="21" fillId="2" borderId="7" xfId="0" applyNumberFormat="1" applyFont="1" applyFill="1" applyBorder="1" applyAlignment="1" applyProtection="1">
      <alignment horizontal="center" vertical="center" wrapText="1"/>
      <protection locked="0"/>
    </xf>
    <xf numFmtId="14" fontId="21" fillId="2" borderId="14" xfId="0" applyNumberFormat="1" applyFont="1" applyFill="1" applyBorder="1" applyAlignment="1" applyProtection="1">
      <alignment horizontal="center" vertical="center" wrapText="1"/>
      <protection locked="0"/>
    </xf>
    <xf numFmtId="14" fontId="21" fillId="2" borderId="33" xfId="0" applyNumberFormat="1" applyFont="1" applyFill="1" applyBorder="1" applyAlignment="1" applyProtection="1">
      <alignment horizontal="center" vertical="center" wrapText="1"/>
      <protection locked="0"/>
    </xf>
    <xf numFmtId="14" fontId="21" fillId="2" borderId="37" xfId="0" applyNumberFormat="1" applyFont="1" applyFill="1" applyBorder="1" applyAlignment="1" applyProtection="1">
      <alignment horizontal="center" vertical="center" wrapText="1"/>
      <protection locked="0"/>
    </xf>
    <xf numFmtId="1" fontId="37" fillId="0" borderId="8" xfId="0" applyNumberFormat="1" applyFont="1" applyBorder="1" applyAlignment="1">
      <alignment horizontal="center" vertical="center"/>
    </xf>
    <xf numFmtId="1" fontId="37" fillId="0" borderId="10" xfId="0" applyNumberFormat="1" applyFont="1" applyBorder="1" applyAlignment="1">
      <alignment horizontal="center" vertical="center"/>
    </xf>
    <xf numFmtId="1" fontId="37" fillId="0" borderId="7" xfId="0" applyNumberFormat="1" applyFont="1" applyBorder="1" applyAlignment="1">
      <alignment horizontal="center" vertical="center"/>
    </xf>
    <xf numFmtId="1" fontId="37" fillId="0" borderId="14" xfId="0" applyNumberFormat="1" applyFont="1" applyBorder="1" applyAlignment="1">
      <alignment horizontal="center" vertical="center"/>
    </xf>
    <xf numFmtId="1" fontId="37" fillId="0" borderId="33" xfId="0" applyNumberFormat="1" applyFont="1" applyBorder="1" applyAlignment="1">
      <alignment horizontal="center" vertical="center"/>
    </xf>
    <xf numFmtId="1" fontId="37" fillId="0" borderId="37" xfId="0" applyNumberFormat="1" applyFont="1" applyBorder="1" applyAlignment="1">
      <alignment horizontal="center" vertical="center"/>
    </xf>
    <xf numFmtId="14" fontId="50" fillId="2" borderId="8"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7" xfId="0" applyNumberFormat="1" applyFont="1" applyFill="1" applyBorder="1" applyAlignment="1" applyProtection="1">
      <alignment horizontal="center" vertical="center" wrapText="1"/>
      <protection locked="0"/>
    </xf>
    <xf numFmtId="14" fontId="50" fillId="2" borderId="14" xfId="0" applyNumberFormat="1" applyFont="1" applyFill="1" applyBorder="1" applyAlignment="1" applyProtection="1">
      <alignment horizontal="center" vertical="center" wrapText="1"/>
      <protection locked="0"/>
    </xf>
    <xf numFmtId="14" fontId="50" fillId="2" borderId="33" xfId="0" applyNumberFormat="1" applyFont="1" applyFill="1" applyBorder="1" applyAlignment="1" applyProtection="1">
      <alignment horizontal="center" vertical="center" wrapText="1"/>
      <protection locked="0"/>
    </xf>
    <xf numFmtId="14" fontId="50" fillId="2" borderId="37" xfId="0" applyNumberFormat="1" applyFont="1" applyFill="1" applyBorder="1" applyAlignment="1" applyProtection="1">
      <alignment horizontal="center" vertical="center" wrapText="1"/>
      <protection locked="0"/>
    </xf>
    <xf numFmtId="2" fontId="58" fillId="0" borderId="8" xfId="3" applyNumberFormat="1" applyFont="1" applyFill="1" applyBorder="1" applyAlignment="1" applyProtection="1">
      <alignment horizontal="center" vertical="center" wrapText="1"/>
    </xf>
    <xf numFmtId="2" fontId="58" fillId="0" borderId="10" xfId="3" applyNumberFormat="1" applyFont="1" applyFill="1" applyBorder="1" applyAlignment="1" applyProtection="1">
      <alignment horizontal="center" vertical="center" wrapText="1"/>
    </xf>
    <xf numFmtId="2" fontId="58" fillId="0" borderId="7" xfId="3" applyNumberFormat="1" applyFont="1" applyFill="1" applyBorder="1" applyAlignment="1" applyProtection="1">
      <alignment horizontal="center" vertical="center" wrapText="1"/>
    </xf>
    <xf numFmtId="2" fontId="58" fillId="0" borderId="14" xfId="3" applyNumberFormat="1" applyFont="1" applyFill="1" applyBorder="1" applyAlignment="1" applyProtection="1">
      <alignment horizontal="center" vertical="center" wrapText="1"/>
    </xf>
    <xf numFmtId="2" fontId="58" fillId="0" borderId="33" xfId="3" applyNumberFormat="1" applyFont="1" applyFill="1" applyBorder="1" applyAlignment="1" applyProtection="1">
      <alignment horizontal="center" vertical="center" wrapText="1"/>
    </xf>
    <xf numFmtId="2" fontId="58" fillId="0" borderId="37" xfId="3" applyNumberFormat="1" applyFont="1" applyFill="1" applyBorder="1" applyAlignment="1" applyProtection="1">
      <alignment horizontal="center" vertical="center" wrapText="1"/>
    </xf>
    <xf numFmtId="0" fontId="50" fillId="7" borderId="8"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50" fillId="7" borderId="24"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5" xfId="0" applyFont="1" applyFill="1" applyBorder="1" applyAlignment="1">
      <alignment horizontal="center" vertical="center" wrapText="1"/>
    </xf>
    <xf numFmtId="0" fontId="7" fillId="8" borderId="36" xfId="0" applyFont="1" applyFill="1" applyBorder="1" applyAlignment="1">
      <alignment horizontal="center"/>
    </xf>
    <xf numFmtId="0" fontId="7" fillId="8" borderId="34" xfId="0" applyFont="1" applyFill="1" applyBorder="1" applyAlignment="1">
      <alignment horizontal="center"/>
    </xf>
    <xf numFmtId="0" fontId="7" fillId="8" borderId="35" xfId="0" applyFont="1" applyFill="1" applyBorder="1" applyAlignment="1">
      <alignment horizontal="center"/>
    </xf>
    <xf numFmtId="0" fontId="8" fillId="6" borderId="5" xfId="0" applyFont="1" applyFill="1" applyBorder="1" applyAlignment="1">
      <alignment horizontal="center"/>
    </xf>
    <xf numFmtId="0" fontId="19" fillId="6" borderId="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8" fillId="6" borderId="6" xfId="0" applyFont="1" applyFill="1" applyBorder="1" applyAlignment="1">
      <alignment horizontal="center"/>
    </xf>
    <xf numFmtId="0" fontId="8" fillId="6" borderId="5"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6" xfId="0" applyFont="1" applyFill="1" applyBorder="1" applyAlignment="1">
      <alignment horizontal="center" vertical="center" wrapText="1"/>
    </xf>
    <xf numFmtId="170" fontId="5" fillId="3" borderId="20" xfId="0" applyNumberFormat="1" applyFont="1" applyFill="1" applyBorder="1" applyAlignment="1">
      <alignment horizontal="center" vertical="center"/>
    </xf>
    <xf numFmtId="170" fontId="5" fillId="3" borderId="22" xfId="0" applyNumberFormat="1" applyFont="1" applyFill="1" applyBorder="1" applyAlignment="1">
      <alignment horizontal="center" vertical="center"/>
    </xf>
    <xf numFmtId="170" fontId="5" fillId="3" borderId="21" xfId="0" applyNumberFormat="1" applyFont="1" applyFill="1" applyBorder="1" applyAlignment="1">
      <alignment horizontal="center" vertical="center"/>
    </xf>
    <xf numFmtId="170" fontId="5" fillId="0" borderId="20" xfId="0" applyNumberFormat="1" applyFont="1" applyBorder="1" applyAlignment="1">
      <alignment horizontal="center" vertical="center" wrapText="1"/>
    </xf>
    <xf numFmtId="170" fontId="5" fillId="0" borderId="21" xfId="0" applyNumberFormat="1" applyFont="1" applyBorder="1" applyAlignment="1">
      <alignment horizontal="center" vertical="center" wrapText="1"/>
    </xf>
    <xf numFmtId="170" fontId="5" fillId="3" borderId="20" xfId="0" applyNumberFormat="1" applyFont="1" applyFill="1" applyBorder="1" applyAlignment="1">
      <alignment horizontal="center" vertical="center" wrapText="1"/>
    </xf>
    <xf numFmtId="170" fontId="5" fillId="3" borderId="21" xfId="0" applyNumberFormat="1" applyFont="1" applyFill="1" applyBorder="1" applyAlignment="1">
      <alignment horizontal="center" vertical="center" wrapText="1"/>
    </xf>
    <xf numFmtId="170" fontId="18" fillId="3" borderId="23" xfId="0" applyNumberFormat="1" applyFont="1" applyFill="1" applyBorder="1" applyAlignment="1">
      <alignment horizontal="center" vertical="center"/>
    </xf>
    <xf numFmtId="170" fontId="18" fillId="3" borderId="24" xfId="0" applyNumberFormat="1" applyFont="1" applyFill="1" applyBorder="1" applyAlignment="1">
      <alignment horizontal="center" vertical="center"/>
    </xf>
    <xf numFmtId="170" fontId="5" fillId="3" borderId="23" xfId="0" applyNumberFormat="1" applyFont="1" applyFill="1" applyBorder="1" applyAlignment="1">
      <alignment horizontal="center" vertical="center"/>
    </xf>
    <xf numFmtId="170" fontId="5" fillId="3" borderId="0" xfId="0" applyNumberFormat="1" applyFont="1" applyFill="1" applyAlignment="1">
      <alignment horizontal="center" vertical="center"/>
    </xf>
    <xf numFmtId="170" fontId="5" fillId="3" borderId="24" xfId="0" applyNumberFormat="1" applyFont="1" applyFill="1" applyBorder="1" applyAlignment="1">
      <alignment horizontal="center" vertical="center"/>
    </xf>
    <xf numFmtId="170" fontId="7" fillId="8" borderId="17" xfId="0" applyNumberFormat="1" applyFont="1" applyFill="1" applyBorder="1" applyAlignment="1">
      <alignment horizontal="center" vertical="center"/>
    </xf>
    <xf numFmtId="170" fontId="7" fillId="8" borderId="19" xfId="0" applyNumberFormat="1" applyFont="1" applyFill="1" applyBorder="1" applyAlignment="1">
      <alignment horizontal="center" vertical="center"/>
    </xf>
    <xf numFmtId="170" fontId="7" fillId="8" borderId="18" xfId="0" applyNumberFormat="1" applyFont="1" applyFill="1" applyBorder="1" applyAlignment="1">
      <alignment horizontal="center" vertical="center"/>
    </xf>
    <xf numFmtId="170" fontId="5" fillId="3" borderId="28" xfId="0" applyNumberFormat="1" applyFont="1" applyFill="1" applyBorder="1" applyAlignment="1">
      <alignment horizontal="center" vertical="center" wrapText="1"/>
    </xf>
    <xf numFmtId="170" fontId="5" fillId="3" borderId="29" xfId="0" applyNumberFormat="1" applyFont="1" applyFill="1" applyBorder="1" applyAlignment="1">
      <alignment horizontal="center" vertical="center" wrapText="1"/>
    </xf>
    <xf numFmtId="170" fontId="5" fillId="3" borderId="30" xfId="0" applyNumberFormat="1" applyFont="1" applyFill="1" applyBorder="1" applyAlignment="1">
      <alignment horizontal="center" vertical="center" wrapText="1"/>
    </xf>
    <xf numFmtId="170" fontId="8" fillId="3" borderId="23" xfId="0" applyNumberFormat="1" applyFont="1" applyFill="1" applyBorder="1" applyAlignment="1">
      <alignment horizontal="center" vertical="center"/>
    </xf>
    <xf numFmtId="170" fontId="8" fillId="3" borderId="24" xfId="0" applyNumberFormat="1" applyFont="1" applyFill="1" applyBorder="1" applyAlignment="1">
      <alignment horizontal="center" vertical="center"/>
    </xf>
    <xf numFmtId="170" fontId="8" fillId="3" borderId="0" xfId="0" applyNumberFormat="1" applyFont="1" applyFill="1" applyAlignment="1">
      <alignment horizontal="center" vertical="center"/>
    </xf>
    <xf numFmtId="170" fontId="47" fillId="0" borderId="23" xfId="0" applyNumberFormat="1" applyFont="1" applyBorder="1" applyAlignment="1">
      <alignment horizontal="center" vertical="center"/>
    </xf>
    <xf numFmtId="170" fontId="47" fillId="0" borderId="0" xfId="0" applyNumberFormat="1" applyFont="1" applyAlignment="1">
      <alignment horizontal="center" vertical="center"/>
    </xf>
    <xf numFmtId="170" fontId="47" fillId="0" borderId="24" xfId="0" applyNumberFormat="1" applyFont="1" applyBorder="1" applyAlignment="1">
      <alignment horizontal="center" vertical="center"/>
    </xf>
    <xf numFmtId="170" fontId="7" fillId="8" borderId="0" xfId="0" applyNumberFormat="1" applyFont="1" applyFill="1" applyAlignment="1">
      <alignment horizontal="center" vertical="center"/>
    </xf>
    <xf numFmtId="170" fontId="7" fillId="8" borderId="24" xfId="0" applyNumberFormat="1" applyFont="1" applyFill="1" applyBorder="1" applyAlignment="1">
      <alignment horizontal="center" vertical="center"/>
    </xf>
    <xf numFmtId="170" fontId="5" fillId="0" borderId="0" xfId="0" applyNumberFormat="1" applyFont="1" applyAlignment="1">
      <alignment horizontal="center" vertical="center"/>
    </xf>
    <xf numFmtId="170" fontId="6" fillId="2" borderId="17" xfId="0" applyNumberFormat="1" applyFont="1" applyFill="1" applyBorder="1" applyAlignment="1">
      <alignment horizontal="center" vertical="center" wrapText="1"/>
    </xf>
    <xf numFmtId="170" fontId="6" fillId="2" borderId="19" xfId="0" applyNumberFormat="1" applyFont="1" applyFill="1" applyBorder="1" applyAlignment="1">
      <alignment horizontal="center" vertical="center" wrapText="1"/>
    </xf>
    <xf numFmtId="170" fontId="6" fillId="2" borderId="18" xfId="0" applyNumberFormat="1" applyFont="1" applyFill="1" applyBorder="1" applyAlignment="1">
      <alignment horizontal="center" vertical="center" wrapText="1"/>
    </xf>
    <xf numFmtId="170" fontId="6" fillId="2" borderId="23" xfId="0" applyNumberFormat="1" applyFont="1" applyFill="1" applyBorder="1" applyAlignment="1">
      <alignment horizontal="center" vertical="center" wrapText="1"/>
    </xf>
    <xf numFmtId="170" fontId="6" fillId="2" borderId="0" xfId="0" applyNumberFormat="1" applyFont="1" applyFill="1" applyAlignment="1">
      <alignment horizontal="center" vertical="center" wrapText="1"/>
    </xf>
    <xf numFmtId="170" fontId="6" fillId="2" borderId="24" xfId="0" applyNumberFormat="1" applyFont="1" applyFill="1" applyBorder="1" applyAlignment="1">
      <alignment horizontal="center" vertical="center" wrapText="1"/>
    </xf>
    <xf numFmtId="170" fontId="6" fillId="2" borderId="20" xfId="0" applyNumberFormat="1" applyFont="1" applyFill="1" applyBorder="1" applyAlignment="1">
      <alignment horizontal="center" vertical="center" wrapText="1"/>
    </xf>
    <xf numFmtId="170" fontId="6" fillId="2" borderId="22" xfId="0" applyNumberFormat="1" applyFont="1" applyFill="1" applyBorder="1" applyAlignment="1">
      <alignment horizontal="center" vertical="center" wrapText="1"/>
    </xf>
    <xf numFmtId="170" fontId="6" fillId="2" borderId="21" xfId="0" applyNumberFormat="1" applyFont="1" applyFill="1" applyBorder="1" applyAlignment="1">
      <alignment horizontal="center" vertical="center" wrapText="1"/>
    </xf>
    <xf numFmtId="170" fontId="5" fillId="3" borderId="17" xfId="0" applyNumberFormat="1" applyFont="1" applyFill="1" applyBorder="1" applyAlignment="1">
      <alignment horizontal="center" vertical="center" wrapText="1"/>
    </xf>
    <xf numFmtId="170" fontId="5" fillId="3" borderId="19" xfId="0" applyNumberFormat="1" applyFont="1" applyFill="1" applyBorder="1" applyAlignment="1">
      <alignment horizontal="center" vertical="center" wrapText="1"/>
    </xf>
    <xf numFmtId="170" fontId="5" fillId="3" borderId="18" xfId="0" applyNumberFormat="1" applyFont="1" applyFill="1" applyBorder="1" applyAlignment="1">
      <alignment horizontal="center" vertical="center" wrapText="1"/>
    </xf>
    <xf numFmtId="170" fontId="5" fillId="3" borderId="22" xfId="0" applyNumberFormat="1" applyFont="1" applyFill="1" applyBorder="1" applyAlignment="1">
      <alignment horizontal="center" vertical="center" wrapText="1"/>
    </xf>
    <xf numFmtId="170" fontId="4" fillId="3" borderId="15" xfId="0" applyNumberFormat="1" applyFont="1" applyFill="1" applyBorder="1" applyAlignment="1">
      <alignment horizontal="left" vertical="center"/>
    </xf>
    <xf numFmtId="170" fontId="4" fillId="3" borderId="16" xfId="0" applyNumberFormat="1" applyFont="1" applyFill="1" applyBorder="1" applyAlignment="1">
      <alignment horizontal="left" vertical="center"/>
    </xf>
    <xf numFmtId="170" fontId="4" fillId="3" borderId="11" xfId="0" applyNumberFormat="1" applyFont="1" applyFill="1" applyBorder="1" applyAlignment="1">
      <alignment horizontal="left" vertical="center"/>
    </xf>
    <xf numFmtId="170" fontId="4" fillId="3" borderId="15" xfId="0" applyNumberFormat="1" applyFont="1" applyFill="1" applyBorder="1" applyAlignment="1">
      <alignment horizontal="center" vertical="center"/>
    </xf>
    <xf numFmtId="170" fontId="4" fillId="3" borderId="16" xfId="0" applyNumberFormat="1" applyFont="1" applyFill="1" applyBorder="1" applyAlignment="1">
      <alignment horizontal="center" vertical="center"/>
    </xf>
    <xf numFmtId="170" fontId="4" fillId="3" borderId="11" xfId="0" applyNumberFormat="1" applyFont="1" applyFill="1" applyBorder="1" applyAlignment="1">
      <alignment horizontal="center" vertical="center"/>
    </xf>
    <xf numFmtId="170" fontId="23" fillId="0" borderId="15" xfId="0" applyNumberFormat="1" applyFont="1" applyBorder="1" applyAlignment="1">
      <alignment horizontal="center" vertical="center" wrapText="1"/>
    </xf>
    <xf numFmtId="170" fontId="23" fillId="0" borderId="16" xfId="0" applyNumberFormat="1" applyFont="1" applyBorder="1" applyAlignment="1">
      <alignment horizontal="center" vertical="center" wrapText="1"/>
    </xf>
    <xf numFmtId="170" fontId="23" fillId="0" borderId="11" xfId="0" applyNumberFormat="1" applyFont="1" applyBorder="1" applyAlignment="1">
      <alignment horizontal="center" vertical="center" wrapText="1"/>
    </xf>
    <xf numFmtId="170" fontId="4" fillId="3" borderId="38" xfId="0" applyNumberFormat="1" applyFont="1" applyFill="1" applyBorder="1" applyAlignment="1">
      <alignment horizontal="center" vertical="center"/>
    </xf>
    <xf numFmtId="170" fontId="4" fillId="3" borderId="42" xfId="0" applyNumberFormat="1" applyFont="1" applyFill="1" applyBorder="1" applyAlignment="1">
      <alignment horizontal="center" vertical="center"/>
    </xf>
    <xf numFmtId="170" fontId="4" fillId="3" borderId="39" xfId="0" applyNumberFormat="1" applyFont="1" applyFill="1" applyBorder="1" applyAlignment="1">
      <alignment horizontal="center" vertical="center"/>
    </xf>
    <xf numFmtId="170" fontId="4" fillId="3" borderId="28" xfId="0" applyNumberFormat="1" applyFont="1" applyFill="1" applyBorder="1" applyAlignment="1">
      <alignment horizontal="center" vertical="center" wrapText="1"/>
    </xf>
    <xf numFmtId="170" fontId="4" fillId="3" borderId="29" xfId="0" applyNumberFormat="1" applyFont="1" applyFill="1" applyBorder="1" applyAlignment="1">
      <alignment horizontal="center" vertical="center" wrapText="1"/>
    </xf>
    <xf numFmtId="170" fontId="4" fillId="3" borderId="30" xfId="0" applyNumberFormat="1" applyFont="1" applyFill="1" applyBorder="1" applyAlignment="1">
      <alignment horizontal="center" vertical="center" wrapText="1"/>
    </xf>
    <xf numFmtId="170" fontId="4" fillId="7" borderId="51" xfId="0" applyNumberFormat="1" applyFont="1" applyFill="1" applyBorder="1" applyAlignment="1">
      <alignment horizontal="center" vertical="center" wrapText="1"/>
    </xf>
    <xf numFmtId="170" fontId="4" fillId="7" borderId="31" xfId="0" applyNumberFormat="1" applyFont="1" applyFill="1" applyBorder="1" applyAlignment="1">
      <alignment horizontal="center" vertical="center" wrapText="1"/>
    </xf>
    <xf numFmtId="170" fontId="4" fillId="7" borderId="58" xfId="0" applyNumberFormat="1" applyFont="1" applyFill="1" applyBorder="1" applyAlignment="1">
      <alignment horizontal="center" vertical="center" wrapText="1"/>
    </xf>
    <xf numFmtId="170" fontId="4" fillId="7" borderId="45" xfId="0" applyNumberFormat="1" applyFont="1" applyFill="1" applyBorder="1" applyAlignment="1">
      <alignment horizontal="center" vertical="center" wrapText="1"/>
    </xf>
    <xf numFmtId="14" fontId="4" fillId="7" borderId="31" xfId="0" applyNumberFormat="1" applyFont="1" applyFill="1" applyBorder="1" applyAlignment="1">
      <alignment horizontal="center" vertical="center" wrapText="1"/>
    </xf>
    <xf numFmtId="14" fontId="4" fillId="7" borderId="33" xfId="0" applyNumberFormat="1" applyFont="1" applyFill="1" applyBorder="1" applyAlignment="1">
      <alignment horizontal="center" vertical="center" wrapText="1"/>
    </xf>
    <xf numFmtId="14" fontId="4" fillId="7" borderId="45" xfId="0" applyNumberFormat="1" applyFont="1" applyFill="1" applyBorder="1" applyAlignment="1">
      <alignment horizontal="center" vertical="center" wrapText="1"/>
    </xf>
    <xf numFmtId="14" fontId="4" fillId="7" borderId="46" xfId="0" applyNumberFormat="1" applyFont="1" applyFill="1" applyBorder="1" applyAlignment="1">
      <alignment horizontal="center" vertical="center" wrapText="1"/>
    </xf>
    <xf numFmtId="170" fontId="0" fillId="0" borderId="17" xfId="0" applyNumberFormat="1" applyBorder="1" applyAlignment="1">
      <alignment horizontal="center" vertical="center"/>
    </xf>
    <xf numFmtId="170" fontId="0" fillId="0" borderId="19" xfId="0" applyNumberFormat="1" applyBorder="1" applyAlignment="1">
      <alignment horizontal="center" vertical="center"/>
    </xf>
    <xf numFmtId="170" fontId="0" fillId="0" borderId="18" xfId="0" applyNumberFormat="1" applyBorder="1" applyAlignment="1">
      <alignment horizontal="center" vertical="center"/>
    </xf>
    <xf numFmtId="170" fontId="0" fillId="0" borderId="23" xfId="0" applyNumberFormat="1" applyBorder="1" applyAlignment="1">
      <alignment horizontal="center" vertical="center"/>
    </xf>
    <xf numFmtId="170" fontId="0" fillId="0" borderId="0" xfId="0" applyNumberFormat="1" applyAlignment="1">
      <alignment horizontal="center" vertical="center"/>
    </xf>
    <xf numFmtId="170" fontId="0" fillId="0" borderId="24" xfId="0" applyNumberFormat="1" applyBorder="1" applyAlignment="1">
      <alignment horizontal="center" vertical="center"/>
    </xf>
    <xf numFmtId="170" fontId="0" fillId="0" borderId="20" xfId="0" applyNumberFormat="1" applyBorder="1" applyAlignment="1">
      <alignment horizontal="center" vertical="center"/>
    </xf>
    <xf numFmtId="170" fontId="0" fillId="0" borderId="22" xfId="0" applyNumberFormat="1" applyBorder="1" applyAlignment="1">
      <alignment horizontal="center" vertical="center"/>
    </xf>
    <xf numFmtId="170" fontId="0" fillId="0" borderId="21" xfId="0" applyNumberFormat="1" applyBorder="1" applyAlignment="1">
      <alignment horizontal="center" vertical="center"/>
    </xf>
    <xf numFmtId="170" fontId="8" fillId="3" borderId="17" xfId="0" applyNumberFormat="1" applyFont="1" applyFill="1" applyBorder="1" applyAlignment="1" applyProtection="1">
      <alignment horizontal="center" vertical="center" wrapText="1"/>
      <protection locked="0"/>
    </xf>
    <xf numFmtId="170" fontId="8" fillId="3" borderId="19" xfId="0" applyNumberFormat="1" applyFont="1" applyFill="1" applyBorder="1" applyAlignment="1" applyProtection="1">
      <alignment horizontal="center" vertical="center" wrapText="1"/>
      <protection locked="0"/>
    </xf>
    <xf numFmtId="170" fontId="8" fillId="3" borderId="18" xfId="0" applyNumberFormat="1" applyFont="1" applyFill="1" applyBorder="1" applyAlignment="1" applyProtection="1">
      <alignment horizontal="center" vertical="center" wrapText="1"/>
      <protection locked="0"/>
    </xf>
    <xf numFmtId="170" fontId="8" fillId="3" borderId="23" xfId="0" applyNumberFormat="1" applyFont="1" applyFill="1" applyBorder="1" applyAlignment="1" applyProtection="1">
      <alignment horizontal="center" vertical="center" wrapText="1"/>
      <protection locked="0"/>
    </xf>
    <xf numFmtId="170" fontId="8" fillId="3" borderId="0" xfId="0" applyNumberFormat="1" applyFont="1" applyFill="1" applyAlignment="1" applyProtection="1">
      <alignment horizontal="center" vertical="center" wrapText="1"/>
      <protection locked="0"/>
    </xf>
    <xf numFmtId="170" fontId="8" fillId="3" borderId="24" xfId="0" applyNumberFormat="1" applyFont="1" applyFill="1" applyBorder="1" applyAlignment="1" applyProtection="1">
      <alignment horizontal="center" vertical="center" wrapText="1"/>
      <protection locked="0"/>
    </xf>
    <xf numFmtId="170" fontId="8" fillId="3" borderId="20" xfId="0" applyNumberFormat="1" applyFont="1" applyFill="1" applyBorder="1" applyAlignment="1" applyProtection="1">
      <alignment horizontal="center" vertical="center" wrapText="1"/>
      <protection locked="0"/>
    </xf>
    <xf numFmtId="170" fontId="8" fillId="3" borderId="22" xfId="0" applyNumberFormat="1" applyFont="1" applyFill="1" applyBorder="1" applyAlignment="1" applyProtection="1">
      <alignment horizontal="center" vertical="center" wrapText="1"/>
      <protection locked="0"/>
    </xf>
    <xf numFmtId="170" fontId="8" fillId="3" borderId="21" xfId="0" applyNumberFormat="1" applyFont="1" applyFill="1" applyBorder="1" applyAlignment="1" applyProtection="1">
      <alignment horizontal="center" vertical="center" wrapText="1"/>
      <protection locked="0"/>
    </xf>
    <xf numFmtId="170" fontId="4" fillId="3" borderId="36" xfId="0" applyNumberFormat="1" applyFont="1" applyFill="1" applyBorder="1" applyAlignment="1">
      <alignment horizontal="center" vertical="center"/>
    </xf>
    <xf numFmtId="170" fontId="4" fillId="3" borderId="34" xfId="0" applyNumberFormat="1" applyFont="1" applyFill="1" applyBorder="1" applyAlignment="1">
      <alignment horizontal="center" vertical="center"/>
    </xf>
    <xf numFmtId="170" fontId="4" fillId="3" borderId="35" xfId="0" applyNumberFormat="1" applyFont="1" applyFill="1" applyBorder="1" applyAlignment="1">
      <alignment horizontal="center" vertical="center"/>
    </xf>
    <xf numFmtId="170" fontId="14" fillId="8" borderId="17" xfId="0" applyNumberFormat="1" applyFont="1" applyFill="1" applyBorder="1" applyAlignment="1">
      <alignment horizontal="center" vertical="top" wrapText="1"/>
    </xf>
    <xf numFmtId="170" fontId="36" fillId="8" borderId="19" xfId="0" applyNumberFormat="1" applyFont="1" applyFill="1" applyBorder="1" applyAlignment="1">
      <alignment horizontal="center" vertical="top" wrapText="1"/>
    </xf>
    <xf numFmtId="170" fontId="36" fillId="8" borderId="18" xfId="0" applyNumberFormat="1" applyFont="1" applyFill="1" applyBorder="1" applyAlignment="1">
      <alignment horizontal="center" vertical="top" wrapText="1"/>
    </xf>
    <xf numFmtId="170" fontId="36" fillId="8" borderId="20" xfId="0" applyNumberFormat="1" applyFont="1" applyFill="1" applyBorder="1" applyAlignment="1">
      <alignment horizontal="center" vertical="top" wrapText="1"/>
    </xf>
    <xf numFmtId="170" fontId="36" fillId="8" borderId="22" xfId="0" applyNumberFormat="1" applyFont="1" applyFill="1" applyBorder="1" applyAlignment="1">
      <alignment horizontal="center" vertical="top" wrapText="1"/>
    </xf>
    <xf numFmtId="170" fontId="36" fillId="8" borderId="21" xfId="0" applyNumberFormat="1" applyFont="1" applyFill="1" applyBorder="1" applyAlignment="1">
      <alignment horizontal="center" vertical="top" wrapText="1"/>
    </xf>
    <xf numFmtId="170" fontId="4" fillId="7" borderId="1" xfId="0" applyNumberFormat="1" applyFont="1" applyFill="1" applyBorder="1" applyAlignment="1">
      <alignment horizontal="center" vertical="center"/>
    </xf>
    <xf numFmtId="170" fontId="4" fillId="7" borderId="2" xfId="0" applyNumberFormat="1" applyFont="1" applyFill="1" applyBorder="1" applyAlignment="1">
      <alignment horizontal="center" vertical="center"/>
    </xf>
    <xf numFmtId="170" fontId="4" fillId="7" borderId="58" xfId="0" applyNumberFormat="1" applyFont="1" applyFill="1" applyBorder="1" applyAlignment="1">
      <alignment horizontal="center" vertical="center"/>
    </xf>
    <xf numFmtId="170" fontId="4" fillId="7" borderId="45" xfId="0" applyNumberFormat="1" applyFont="1" applyFill="1" applyBorder="1" applyAlignment="1">
      <alignment horizontal="center" vertical="center"/>
    </xf>
    <xf numFmtId="170" fontId="5" fillId="7" borderId="2" xfId="0" quotePrefix="1" applyNumberFormat="1" applyFont="1" applyFill="1" applyBorder="1" applyAlignment="1">
      <alignment horizontal="center" vertical="center"/>
    </xf>
    <xf numFmtId="170" fontId="5" fillId="7" borderId="3" xfId="0" applyNumberFormat="1" applyFont="1" applyFill="1" applyBorder="1" applyAlignment="1">
      <alignment horizontal="center" vertical="center"/>
    </xf>
    <xf numFmtId="170" fontId="5" fillId="7" borderId="45" xfId="0" applyNumberFormat="1" applyFont="1" applyFill="1" applyBorder="1" applyAlignment="1">
      <alignment horizontal="center" vertical="center"/>
    </xf>
    <xf numFmtId="170" fontId="5" fillId="7" borderId="56" xfId="0" applyNumberFormat="1" applyFont="1" applyFill="1" applyBorder="1" applyAlignment="1">
      <alignment horizontal="center" vertical="center"/>
    </xf>
    <xf numFmtId="170" fontId="8" fillId="3" borderId="22" xfId="0" applyNumberFormat="1" applyFont="1" applyFill="1" applyBorder="1" applyAlignment="1">
      <alignment horizontal="center" vertical="center"/>
    </xf>
    <xf numFmtId="170" fontId="18" fillId="3" borderId="20" xfId="0" applyNumberFormat="1" applyFont="1" applyFill="1" applyBorder="1" applyAlignment="1">
      <alignment horizontal="center" vertical="center"/>
    </xf>
    <xf numFmtId="170" fontId="18" fillId="3" borderId="21" xfId="0" applyNumberFormat="1" applyFont="1" applyFill="1" applyBorder="1" applyAlignment="1">
      <alignment horizontal="center" vertical="center"/>
    </xf>
    <xf numFmtId="170" fontId="4" fillId="0" borderId="34" xfId="0" applyNumberFormat="1" applyFont="1" applyBorder="1" applyAlignment="1">
      <alignment horizontal="center"/>
    </xf>
    <xf numFmtId="170" fontId="4" fillId="0" borderId="0" xfId="0" applyNumberFormat="1" applyFont="1" applyAlignment="1">
      <alignment horizontal="center"/>
    </xf>
    <xf numFmtId="170" fontId="4" fillId="0" borderId="4" xfId="0" applyNumberFormat="1" applyFont="1" applyBorder="1" applyAlignment="1">
      <alignment horizontal="center" vertical="center"/>
    </xf>
    <xf numFmtId="170" fontId="5" fillId="0" borderId="4" xfId="0" applyNumberFormat="1" applyFont="1" applyBorder="1"/>
    <xf numFmtId="170" fontId="4" fillId="0" borderId="8" xfId="0" applyNumberFormat="1" applyFont="1" applyBorder="1" applyAlignment="1">
      <alignment horizontal="center" vertical="center"/>
    </xf>
    <xf numFmtId="170" fontId="4" fillId="0" borderId="9" xfId="0" applyNumberFormat="1" applyFont="1" applyBorder="1" applyAlignment="1">
      <alignment horizontal="center" vertical="center"/>
    </xf>
    <xf numFmtId="170" fontId="4" fillId="0" borderId="10" xfId="0" applyNumberFormat="1" applyFont="1" applyBorder="1" applyAlignment="1">
      <alignment horizontal="center" vertical="center"/>
    </xf>
    <xf numFmtId="170" fontId="4" fillId="0" borderId="65" xfId="0" applyNumberFormat="1" applyFont="1" applyBorder="1" applyAlignment="1">
      <alignment horizontal="center" vertical="center"/>
    </xf>
    <xf numFmtId="170" fontId="4" fillId="0" borderId="22" xfId="0" applyNumberFormat="1" applyFont="1" applyBorder="1" applyAlignment="1">
      <alignment horizontal="center" vertical="center"/>
    </xf>
    <xf numFmtId="170" fontId="4" fillId="0" borderId="53" xfId="0" applyNumberFormat="1" applyFont="1" applyBorder="1" applyAlignment="1">
      <alignment horizontal="center" vertical="center"/>
    </xf>
    <xf numFmtId="170" fontId="4" fillId="0" borderId="8" xfId="0" applyNumberFormat="1" applyFont="1" applyBorder="1" applyAlignment="1">
      <alignment horizontal="center" vertical="center" wrapText="1"/>
    </xf>
    <xf numFmtId="170" fontId="5" fillId="0" borderId="9" xfId="0" applyNumberFormat="1" applyFont="1" applyBorder="1" applyAlignment="1">
      <alignment wrapText="1"/>
    </xf>
    <xf numFmtId="170" fontId="5" fillId="0" borderId="10" xfId="0" applyNumberFormat="1" applyFont="1" applyBorder="1" applyAlignment="1">
      <alignment wrapText="1"/>
    </xf>
    <xf numFmtId="170" fontId="5" fillId="0" borderId="65" xfId="0" applyNumberFormat="1" applyFont="1" applyBorder="1" applyAlignment="1">
      <alignment wrapText="1"/>
    </xf>
    <xf numFmtId="170" fontId="5" fillId="0" borderId="22" xfId="0" applyNumberFormat="1" applyFont="1" applyBorder="1" applyAlignment="1">
      <alignment wrapText="1"/>
    </xf>
    <xf numFmtId="170" fontId="5" fillId="0" borderId="53" xfId="0" applyNumberFormat="1" applyFont="1" applyBorder="1" applyAlignment="1">
      <alignment wrapText="1"/>
    </xf>
    <xf numFmtId="170" fontId="7" fillId="22" borderId="17" xfId="0" applyNumberFormat="1" applyFont="1" applyFill="1" applyBorder="1" applyAlignment="1">
      <alignment horizontal="center" vertical="center"/>
    </xf>
    <xf numFmtId="170" fontId="7" fillId="22" borderId="19" xfId="0" applyNumberFormat="1" applyFont="1" applyFill="1" applyBorder="1" applyAlignment="1">
      <alignment horizontal="center" vertical="center"/>
    </xf>
    <xf numFmtId="170" fontId="7" fillId="22" borderId="18" xfId="0" applyNumberFormat="1" applyFont="1" applyFill="1" applyBorder="1" applyAlignment="1">
      <alignment horizontal="center" vertical="center"/>
    </xf>
    <xf numFmtId="170" fontId="5" fillId="0" borderId="23" xfId="0" applyNumberFormat="1" applyFont="1" applyBorder="1" applyAlignment="1">
      <alignment horizontal="center" vertical="center"/>
    </xf>
    <xf numFmtId="170" fontId="5" fillId="0" borderId="24" xfId="0" applyNumberFormat="1" applyFont="1" applyBorder="1" applyAlignment="1">
      <alignment horizontal="center" vertical="center"/>
    </xf>
    <xf numFmtId="170" fontId="4" fillId="3" borderId="5" xfId="0" applyNumberFormat="1" applyFont="1" applyFill="1" applyBorder="1" applyAlignment="1">
      <alignment horizontal="center" vertical="top" wrapText="1"/>
    </xf>
    <xf numFmtId="170" fontId="5" fillId="3" borderId="8" xfId="0" applyNumberFormat="1" applyFont="1" applyFill="1" applyBorder="1" applyAlignment="1">
      <alignment horizontal="justify" vertical="center" wrapText="1"/>
    </xf>
    <xf numFmtId="170" fontId="5" fillId="3" borderId="9" xfId="0" applyNumberFormat="1" applyFont="1" applyFill="1" applyBorder="1" applyAlignment="1">
      <alignment horizontal="justify" vertical="center" wrapText="1"/>
    </xf>
    <xf numFmtId="170" fontId="5" fillId="3" borderId="10" xfId="0" applyNumberFormat="1" applyFont="1" applyFill="1" applyBorder="1" applyAlignment="1">
      <alignment horizontal="justify" vertical="center" wrapText="1"/>
    </xf>
    <xf numFmtId="170" fontId="5" fillId="3" borderId="33" xfId="0" applyNumberFormat="1" applyFont="1" applyFill="1" applyBorder="1" applyAlignment="1">
      <alignment horizontal="justify" vertical="center" wrapText="1"/>
    </xf>
    <xf numFmtId="170" fontId="5" fillId="3" borderId="34" xfId="0" applyNumberFormat="1" applyFont="1" applyFill="1" applyBorder="1" applyAlignment="1">
      <alignment horizontal="justify" vertical="center" wrapText="1"/>
    </xf>
    <xf numFmtId="170" fontId="5" fillId="3" borderId="37" xfId="0" applyNumberFormat="1" applyFont="1" applyFill="1" applyBorder="1" applyAlignment="1">
      <alignment horizontal="justify" vertical="center" wrapText="1"/>
    </xf>
    <xf numFmtId="0" fontId="5" fillId="3" borderId="5" xfId="0" applyFont="1" applyFill="1" applyBorder="1" applyAlignment="1">
      <alignment horizontal="center" vertical="center" wrapText="1"/>
    </xf>
    <xf numFmtId="170" fontId="5" fillId="3" borderId="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66" xfId="0" applyFont="1" applyFill="1" applyBorder="1" applyAlignment="1">
      <alignment horizontal="center" vertical="center" wrapText="1"/>
    </xf>
    <xf numFmtId="0" fontId="19" fillId="6" borderId="26" xfId="0" applyFont="1" applyFill="1" applyBorder="1" applyAlignment="1">
      <alignment horizontal="center" vertical="center" wrapText="1"/>
    </xf>
    <xf numFmtId="170" fontId="14" fillId="22" borderId="27" xfId="0" applyNumberFormat="1" applyFont="1" applyFill="1" applyBorder="1" applyAlignment="1">
      <alignment horizontal="center" vertical="top" wrapText="1"/>
    </xf>
    <xf numFmtId="170" fontId="14" fillId="22" borderId="9" xfId="0" applyNumberFormat="1" applyFont="1" applyFill="1" applyBorder="1" applyAlignment="1">
      <alignment horizontal="center" vertical="top" wrapText="1"/>
    </xf>
    <xf numFmtId="170" fontId="14" fillId="22" borderId="32" xfId="0" applyNumberFormat="1" applyFont="1" applyFill="1" applyBorder="1" applyAlignment="1">
      <alignment horizontal="center" vertical="top" wrapText="1"/>
    </xf>
    <xf numFmtId="170" fontId="14" fillId="22" borderId="20" xfId="0" applyNumberFormat="1" applyFont="1" applyFill="1" applyBorder="1" applyAlignment="1">
      <alignment horizontal="center" vertical="top" wrapText="1"/>
    </xf>
    <xf numFmtId="170" fontId="14" fillId="22" borderId="22" xfId="0" applyNumberFormat="1" applyFont="1" applyFill="1" applyBorder="1" applyAlignment="1">
      <alignment horizontal="center" vertical="top" wrapText="1"/>
    </xf>
    <xf numFmtId="170" fontId="14" fillId="22" borderId="21" xfId="0" applyNumberFormat="1" applyFont="1" applyFill="1" applyBorder="1" applyAlignment="1">
      <alignment horizontal="center" vertical="top" wrapText="1"/>
    </xf>
    <xf numFmtId="170" fontId="22" fillId="0" borderId="17" xfId="0" applyNumberFormat="1" applyFont="1" applyBorder="1" applyAlignment="1" applyProtection="1">
      <alignment horizontal="center" vertical="center"/>
      <protection locked="0"/>
    </xf>
    <xf numFmtId="170" fontId="22" fillId="0" borderId="19" xfId="0" applyNumberFormat="1" applyFont="1" applyBorder="1" applyAlignment="1" applyProtection="1">
      <alignment horizontal="center" vertical="center"/>
      <protection locked="0"/>
    </xf>
    <xf numFmtId="170" fontId="22" fillId="0" borderId="18" xfId="0" applyNumberFormat="1" applyFont="1" applyBorder="1" applyAlignment="1" applyProtection="1">
      <alignment horizontal="center" vertical="center"/>
      <protection locked="0"/>
    </xf>
    <xf numFmtId="170" fontId="22" fillId="0" borderId="23" xfId="0" applyNumberFormat="1" applyFont="1" applyBorder="1" applyAlignment="1" applyProtection="1">
      <alignment horizontal="center" vertical="center"/>
      <protection locked="0"/>
    </xf>
    <xf numFmtId="170" fontId="22" fillId="0" borderId="0" xfId="0" applyNumberFormat="1" applyFont="1" applyAlignment="1" applyProtection="1">
      <alignment horizontal="center" vertical="center"/>
      <protection locked="0"/>
    </xf>
    <xf numFmtId="170" fontId="22" fillId="0" borderId="24" xfId="0" applyNumberFormat="1" applyFont="1" applyBorder="1" applyAlignment="1" applyProtection="1">
      <alignment horizontal="center" vertical="center"/>
      <protection locked="0"/>
    </xf>
    <xf numFmtId="170" fontId="22" fillId="0" borderId="20" xfId="0" applyNumberFormat="1" applyFont="1" applyBorder="1" applyAlignment="1" applyProtection="1">
      <alignment horizontal="center" vertical="center"/>
      <protection locked="0"/>
    </xf>
    <xf numFmtId="170" fontId="22" fillId="0" borderId="22" xfId="0" applyNumberFormat="1" applyFont="1" applyBorder="1" applyAlignment="1" applyProtection="1">
      <alignment horizontal="center" vertical="center"/>
      <protection locked="0"/>
    </xf>
    <xf numFmtId="170" fontId="22" fillId="0" borderId="21" xfId="0" applyNumberFormat="1" applyFont="1" applyBorder="1" applyAlignment="1" applyProtection="1">
      <alignment horizontal="center" vertical="center"/>
      <protection locked="0"/>
    </xf>
    <xf numFmtId="170" fontId="7" fillId="2" borderId="19" xfId="0" applyNumberFormat="1" applyFont="1" applyFill="1" applyBorder="1" applyAlignment="1">
      <alignment horizontal="center" vertical="center" wrapText="1"/>
    </xf>
    <xf numFmtId="170" fontId="7" fillId="2" borderId="18" xfId="0" applyNumberFormat="1" applyFont="1" applyFill="1" applyBorder="1" applyAlignment="1">
      <alignment horizontal="center" vertical="center" wrapText="1"/>
    </xf>
    <xf numFmtId="170" fontId="7" fillId="2" borderId="0" xfId="0" applyNumberFormat="1" applyFont="1" applyFill="1" applyAlignment="1">
      <alignment horizontal="center" vertical="center" wrapText="1"/>
    </xf>
    <xf numFmtId="170" fontId="7" fillId="2" borderId="24" xfId="0" applyNumberFormat="1" applyFont="1" applyFill="1" applyBorder="1" applyAlignment="1">
      <alignment horizontal="center" vertical="center" wrapText="1"/>
    </xf>
    <xf numFmtId="170" fontId="7" fillId="2" borderId="22" xfId="0" applyNumberFormat="1" applyFont="1" applyFill="1" applyBorder="1" applyAlignment="1">
      <alignment horizontal="center" vertical="center" wrapText="1"/>
    </xf>
    <xf numFmtId="170" fontId="7" fillId="2" borderId="21" xfId="0" applyNumberFormat="1" applyFont="1" applyFill="1" applyBorder="1" applyAlignment="1">
      <alignment horizontal="center" vertical="center" wrapText="1"/>
    </xf>
    <xf numFmtId="14" fontId="4" fillId="7" borderId="16" xfId="0" applyNumberFormat="1" applyFont="1" applyFill="1" applyBorder="1" applyAlignment="1">
      <alignment horizontal="center" vertical="center"/>
    </xf>
    <xf numFmtId="14" fontId="4" fillId="7" borderId="48" xfId="0" applyNumberFormat="1" applyFont="1" applyFill="1" applyBorder="1" applyAlignment="1">
      <alignment horizontal="center" vertical="center"/>
    </xf>
    <xf numFmtId="170" fontId="4" fillId="7" borderId="60" xfId="0" applyNumberFormat="1" applyFont="1" applyFill="1" applyBorder="1" applyAlignment="1">
      <alignment horizontal="center" vertical="center"/>
    </xf>
    <xf numFmtId="170" fontId="4" fillId="7" borderId="60" xfId="0" quotePrefix="1" applyNumberFormat="1" applyFont="1" applyFill="1" applyBorder="1" applyAlignment="1">
      <alignment horizontal="center" vertical="center"/>
    </xf>
    <xf numFmtId="170" fontId="4" fillId="7" borderId="11" xfId="0" applyNumberFormat="1" applyFont="1" applyFill="1" applyBorder="1" applyAlignment="1">
      <alignment horizontal="center" vertical="center"/>
    </xf>
    <xf numFmtId="170" fontId="7" fillId="22" borderId="15" xfId="0" applyNumberFormat="1" applyFont="1" applyFill="1" applyBorder="1" applyAlignment="1">
      <alignment horizontal="center" vertical="center"/>
    </xf>
    <xf numFmtId="170" fontId="7" fillId="22" borderId="16" xfId="0" applyNumberFormat="1" applyFont="1" applyFill="1" applyBorder="1" applyAlignment="1">
      <alignment horizontal="center" vertical="center"/>
    </xf>
    <xf numFmtId="170" fontId="7" fillId="22" borderId="22" xfId="0" applyNumberFormat="1" applyFont="1" applyFill="1" applyBorder="1" applyAlignment="1">
      <alignment horizontal="center" vertical="center"/>
    </xf>
    <xf numFmtId="170" fontId="7" fillId="22" borderId="21" xfId="0" applyNumberFormat="1" applyFont="1" applyFill="1" applyBorder="1" applyAlignment="1">
      <alignment horizontal="center" vertical="center"/>
    </xf>
    <xf numFmtId="170" fontId="5" fillId="0" borderId="20" xfId="0" applyNumberFormat="1" applyFont="1" applyBorder="1" applyAlignment="1">
      <alignment horizontal="center" vertical="center"/>
    </xf>
    <xf numFmtId="170" fontId="5" fillId="0" borderId="22" xfId="0" applyNumberFormat="1" applyFont="1" applyBorder="1" applyAlignment="1">
      <alignment horizontal="center" vertical="center"/>
    </xf>
    <xf numFmtId="170" fontId="5" fillId="0" borderId="21" xfId="0" applyNumberFormat="1" applyFont="1" applyBorder="1" applyAlignment="1">
      <alignment horizontal="center" vertical="center"/>
    </xf>
    <xf numFmtId="0" fontId="13" fillId="22" borderId="15" xfId="0" applyFont="1" applyFill="1" applyBorder="1" applyAlignment="1">
      <alignment horizontal="center" vertical="center"/>
    </xf>
    <xf numFmtId="0" fontId="13" fillId="22" borderId="16" xfId="0" applyFont="1" applyFill="1" applyBorder="1" applyAlignment="1">
      <alignment horizontal="center" vertical="center"/>
    </xf>
    <xf numFmtId="0" fontId="13" fillId="22" borderId="11" xfId="0" applyFont="1" applyFill="1" applyBorder="1" applyAlignment="1">
      <alignment horizontal="center" vertical="center"/>
    </xf>
    <xf numFmtId="2" fontId="13" fillId="22" borderId="15" xfId="0" applyNumberFormat="1" applyFont="1" applyFill="1" applyBorder="1" applyAlignment="1">
      <alignment horizontal="center" vertical="center"/>
    </xf>
    <xf numFmtId="2" fontId="13" fillId="22" borderId="11" xfId="0" applyNumberFormat="1" applyFont="1" applyFill="1" applyBorder="1" applyAlignment="1">
      <alignment horizontal="center" vertical="center"/>
    </xf>
    <xf numFmtId="2" fontId="13" fillId="22" borderId="17" xfId="0" applyNumberFormat="1" applyFont="1" applyFill="1" applyBorder="1" applyAlignment="1">
      <alignment horizontal="center" vertical="center"/>
    </xf>
    <xf numFmtId="2" fontId="13" fillId="22" borderId="18" xfId="0" applyNumberFormat="1" applyFont="1" applyFill="1" applyBorder="1" applyAlignment="1">
      <alignment horizontal="center" vertical="center"/>
    </xf>
    <xf numFmtId="2" fontId="7" fillId="22" borderId="17" xfId="0" applyNumberFormat="1" applyFont="1" applyFill="1" applyBorder="1" applyAlignment="1">
      <alignment horizontal="center" vertical="center"/>
    </xf>
    <xf numFmtId="2" fontId="7" fillId="22" borderId="19" xfId="0" applyNumberFormat="1" applyFont="1" applyFill="1" applyBorder="1" applyAlignment="1">
      <alignment horizontal="center" vertical="center"/>
    </xf>
    <xf numFmtId="2" fontId="7" fillId="22" borderId="18" xfId="0" applyNumberFormat="1" applyFont="1" applyFill="1" applyBorder="1" applyAlignment="1">
      <alignment horizontal="center" vertical="center"/>
    </xf>
    <xf numFmtId="2" fontId="7" fillId="22" borderId="20" xfId="0" applyNumberFormat="1" applyFont="1" applyFill="1" applyBorder="1" applyAlignment="1">
      <alignment horizontal="center" vertical="center"/>
    </xf>
    <xf numFmtId="2" fontId="7" fillId="22" borderId="22" xfId="0" applyNumberFormat="1" applyFont="1" applyFill="1" applyBorder="1" applyAlignment="1">
      <alignment horizontal="center" vertical="center"/>
    </xf>
    <xf numFmtId="2" fontId="7" fillId="22" borderId="21" xfId="0" applyNumberFormat="1" applyFont="1" applyFill="1" applyBorder="1" applyAlignment="1">
      <alignment horizontal="center"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7" fillId="22" borderId="15" xfId="0" applyFont="1" applyFill="1" applyBorder="1" applyAlignment="1">
      <alignment horizontal="center" vertical="center"/>
    </xf>
    <xf numFmtId="0" fontId="7" fillId="22" borderId="16" xfId="0" applyFont="1" applyFill="1" applyBorder="1" applyAlignment="1">
      <alignment horizontal="center" vertical="center"/>
    </xf>
    <xf numFmtId="0" fontId="7" fillId="22" borderId="11" xfId="0" applyFont="1" applyFill="1" applyBorder="1" applyAlignment="1">
      <alignment horizontal="center" vertical="center"/>
    </xf>
    <xf numFmtId="0" fontId="63" fillId="22" borderId="25" xfId="0" applyFont="1" applyFill="1" applyBorder="1" applyAlignment="1">
      <alignment horizontal="center" vertical="center" wrapText="1"/>
    </xf>
    <xf numFmtId="0" fontId="63" fillId="22" borderId="26" xfId="0" applyFont="1" applyFill="1" applyBorder="1" applyAlignment="1">
      <alignment horizontal="center" vertical="center" wrapText="1"/>
    </xf>
    <xf numFmtId="0" fontId="63" fillId="22" borderId="51" xfId="0" applyFont="1" applyFill="1" applyBorder="1" applyAlignment="1">
      <alignment horizontal="center" vertical="center" wrapText="1"/>
    </xf>
    <xf numFmtId="0" fontId="63" fillId="22" borderId="33" xfId="0" applyFont="1" applyFill="1" applyBorder="1" applyAlignment="1">
      <alignment horizontal="center" vertical="center" wrapText="1"/>
    </xf>
    <xf numFmtId="170" fontId="2" fillId="0" borderId="36" xfId="0" applyNumberFormat="1" applyFont="1" applyBorder="1" applyAlignment="1">
      <alignment horizontal="center" vertical="center" wrapText="1"/>
    </xf>
    <xf numFmtId="170" fontId="2" fillId="0" borderId="37" xfId="0" applyNumberFormat="1" applyFont="1" applyBorder="1" applyAlignment="1">
      <alignment horizontal="center" vertical="center" wrapText="1"/>
    </xf>
    <xf numFmtId="0" fontId="20" fillId="0" borderId="37" xfId="0" applyFont="1" applyBorder="1" applyAlignment="1">
      <alignment horizontal="center" vertical="center" wrapText="1"/>
    </xf>
    <xf numFmtId="170" fontId="2" fillId="0" borderId="41" xfId="0" applyNumberFormat="1" applyFont="1" applyBorder="1" applyAlignment="1">
      <alignment horizontal="center" vertical="center" wrapText="1"/>
    </xf>
    <xf numFmtId="170" fontId="2" fillId="0" borderId="39" xfId="0" applyNumberFormat="1" applyFont="1" applyBorder="1" applyAlignment="1">
      <alignment horizontal="center" vertical="center" wrapText="1"/>
    </xf>
    <xf numFmtId="0" fontId="6" fillId="22" borderId="15" xfId="0" applyFont="1" applyFill="1" applyBorder="1" applyAlignment="1">
      <alignment horizontal="left" vertical="center"/>
    </xf>
    <xf numFmtId="0" fontId="6" fillId="22" borderId="16" xfId="0" applyFont="1" applyFill="1" applyBorder="1" applyAlignment="1">
      <alignment horizontal="left" vertical="center"/>
    </xf>
    <xf numFmtId="0" fontId="6" fillId="22" borderId="11" xfId="0" applyFont="1" applyFill="1" applyBorder="1" applyAlignment="1">
      <alignment horizontal="left" vertical="center"/>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1" xfId="0" applyFont="1" applyFill="1" applyBorder="1" applyAlignment="1">
      <alignment horizontal="center" vertical="center" wrapText="1"/>
    </xf>
    <xf numFmtId="2" fontId="0" fillId="0" borderId="20" xfId="0" applyNumberFormat="1" applyBorder="1" applyAlignment="1">
      <alignment horizontal="center" vertical="center"/>
    </xf>
    <xf numFmtId="2" fontId="0" fillId="0" borderId="21" xfId="0" applyNumberFormat="1" applyBorder="1" applyAlignment="1">
      <alignment horizontal="center" vertical="center"/>
    </xf>
    <xf numFmtId="170" fontId="5" fillId="3" borderId="23" xfId="0" applyNumberFormat="1" applyFont="1" applyFill="1" applyBorder="1" applyAlignment="1">
      <alignment horizontal="center" vertical="center" wrapText="1"/>
    </xf>
    <xf numFmtId="170" fontId="5" fillId="3" borderId="24" xfId="0" applyNumberFormat="1" applyFont="1" applyFill="1" applyBorder="1" applyAlignment="1">
      <alignment horizontal="center" vertical="center" wrapText="1"/>
    </xf>
    <xf numFmtId="170" fontId="7" fillId="22" borderId="28" xfId="0" applyNumberFormat="1" applyFont="1" applyFill="1" applyBorder="1" applyAlignment="1">
      <alignment horizontal="center" vertical="center"/>
    </xf>
    <xf numFmtId="170" fontId="7" fillId="22" borderId="29" xfId="0" applyNumberFormat="1" applyFont="1" applyFill="1" applyBorder="1" applyAlignment="1">
      <alignment horizontal="center" vertical="center"/>
    </xf>
    <xf numFmtId="170" fontId="7" fillId="22" borderId="30" xfId="0" applyNumberFormat="1" applyFont="1" applyFill="1" applyBorder="1" applyAlignment="1">
      <alignment horizontal="center" vertical="center"/>
    </xf>
    <xf numFmtId="0" fontId="7" fillId="22" borderId="19" xfId="0" applyFont="1" applyFill="1" applyBorder="1" applyAlignment="1">
      <alignment horizontal="center" vertical="center"/>
    </xf>
    <xf numFmtId="0" fontId="7" fillId="22" borderId="54" xfId="0" applyFont="1" applyFill="1" applyBorder="1" applyAlignment="1">
      <alignment horizontal="center" vertical="center"/>
    </xf>
    <xf numFmtId="0" fontId="7" fillId="22" borderId="55" xfId="0" applyFont="1" applyFill="1" applyBorder="1" applyAlignment="1">
      <alignment horizontal="center" vertical="center"/>
    </xf>
    <xf numFmtId="0" fontId="63" fillId="6" borderId="48" xfId="0" applyFont="1" applyFill="1" applyBorder="1" applyAlignment="1">
      <alignment horizontal="center" vertical="center" wrapText="1"/>
    </xf>
    <xf numFmtId="0" fontId="63" fillId="6" borderId="50" xfId="0" applyFont="1" applyFill="1" applyBorder="1" applyAlignment="1">
      <alignment horizontal="center" vertical="center" wrapText="1"/>
    </xf>
    <xf numFmtId="0" fontId="63" fillId="6" borderId="60" xfId="0" applyFont="1" applyFill="1" applyBorder="1" applyAlignment="1">
      <alignment horizontal="center" vertical="center" wrapText="1"/>
    </xf>
    <xf numFmtId="0" fontId="63" fillId="6" borderId="59" xfId="0" applyFont="1" applyFill="1" applyBorder="1" applyAlignment="1">
      <alignment horizontal="center" vertical="center" wrapText="1"/>
    </xf>
    <xf numFmtId="0" fontId="63" fillId="22" borderId="44" xfId="0" applyFont="1" applyFill="1" applyBorder="1" applyAlignment="1">
      <alignment horizontal="center" vertical="center" wrapText="1"/>
    </xf>
    <xf numFmtId="2" fontId="0" fillId="0" borderId="11" xfId="0" applyNumberFormat="1" applyBorder="1" applyAlignment="1">
      <alignment horizontal="center" vertic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0" fillId="2" borderId="5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170" fontId="2" fillId="0" borderId="28" xfId="0" applyNumberFormat="1" applyFont="1" applyBorder="1" applyAlignment="1">
      <alignment horizontal="center" vertical="center" wrapText="1"/>
    </xf>
    <xf numFmtId="170" fontId="2" fillId="0" borderId="47" xfId="0" applyNumberFormat="1" applyFont="1" applyBorder="1" applyAlignment="1">
      <alignment horizontal="center" vertical="center" wrapText="1"/>
    </xf>
    <xf numFmtId="0" fontId="9" fillId="2" borderId="48" xfId="0" applyFont="1" applyFill="1" applyBorder="1" applyAlignment="1" applyProtection="1">
      <alignment horizontal="center" vertical="center" wrapText="1"/>
      <protection locked="0"/>
    </xf>
    <xf numFmtId="0" fontId="9" fillId="2" borderId="50"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3" fillId="22" borderId="51" xfId="0" applyFont="1" applyFill="1" applyBorder="1" applyAlignment="1">
      <alignment horizontal="center" vertical="center" wrapText="1"/>
    </xf>
    <xf numFmtId="0" fontId="13" fillId="22" borderId="31" xfId="0" applyFont="1" applyFill="1" applyBorder="1" applyAlignment="1">
      <alignment horizontal="center" vertical="center" wrapText="1"/>
    </xf>
    <xf numFmtId="0" fontId="13" fillId="22" borderId="58" xfId="0" applyFont="1" applyFill="1" applyBorder="1" applyAlignment="1">
      <alignment horizontal="center" vertical="center" wrapText="1"/>
    </xf>
    <xf numFmtId="0" fontId="13" fillId="22" borderId="45" xfId="0" applyFont="1" applyFill="1" applyBorder="1" applyAlignment="1">
      <alignment horizontal="center" vertical="center" wrapText="1"/>
    </xf>
    <xf numFmtId="0" fontId="13" fillId="22" borderId="33" xfId="0" applyFont="1" applyFill="1" applyBorder="1" applyAlignment="1">
      <alignment horizontal="center" vertical="center" wrapText="1"/>
    </xf>
    <xf numFmtId="0" fontId="13" fillId="22" borderId="46"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6" fillId="22" borderId="23" xfId="0" applyFont="1" applyFill="1" applyBorder="1" applyAlignment="1">
      <alignment horizontal="center" vertical="center"/>
    </xf>
    <xf numFmtId="0" fontId="6" fillId="22" borderId="0" xfId="0" applyFont="1" applyFill="1" applyAlignment="1">
      <alignment horizontal="center" vertical="center"/>
    </xf>
    <xf numFmtId="0" fontId="6" fillId="22" borderId="20" xfId="0" applyFont="1" applyFill="1" applyBorder="1" applyAlignment="1">
      <alignment horizontal="center" vertical="center"/>
    </xf>
    <xf numFmtId="0" fontId="6" fillId="22" borderId="22" xfId="0" applyFont="1" applyFill="1" applyBorder="1" applyAlignment="1">
      <alignment horizontal="center" vertical="center"/>
    </xf>
    <xf numFmtId="2" fontId="0" fillId="0" borderId="15" xfId="0" applyNumberFormat="1" applyBorder="1" applyAlignment="1">
      <alignment horizontal="center" vertical="center"/>
    </xf>
    <xf numFmtId="0" fontId="4" fillId="2" borderId="5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2" fontId="7" fillId="22" borderId="9" xfId="0" applyNumberFormat="1" applyFont="1" applyFill="1" applyBorder="1" applyAlignment="1">
      <alignment horizontal="center" vertical="center"/>
    </xf>
    <xf numFmtId="0" fontId="2" fillId="0" borderId="70"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7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4"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65"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170" fontId="3" fillId="2" borderId="17" xfId="0" applyNumberFormat="1" applyFont="1" applyFill="1" applyBorder="1" applyAlignment="1">
      <alignment horizontal="center" vertical="center" wrapText="1"/>
    </xf>
    <xf numFmtId="170" fontId="3" fillId="2" borderId="19" xfId="0" applyNumberFormat="1" applyFont="1" applyFill="1" applyBorder="1" applyAlignment="1">
      <alignment horizontal="center" vertical="center" wrapText="1"/>
    </xf>
    <xf numFmtId="170" fontId="3" fillId="2" borderId="18" xfId="0" applyNumberFormat="1" applyFont="1" applyFill="1" applyBorder="1" applyAlignment="1">
      <alignment horizontal="center" vertical="center" wrapText="1"/>
    </xf>
    <xf numFmtId="170" fontId="3" fillId="2" borderId="23" xfId="0" applyNumberFormat="1" applyFont="1" applyFill="1" applyBorder="1" applyAlignment="1">
      <alignment horizontal="center" vertical="center" wrapText="1"/>
    </xf>
    <xf numFmtId="170" fontId="3" fillId="2" borderId="24" xfId="0" applyNumberFormat="1" applyFont="1" applyFill="1" applyBorder="1" applyAlignment="1">
      <alignment horizontal="center" vertical="center" wrapText="1"/>
    </xf>
    <xf numFmtId="170" fontId="3" fillId="2" borderId="20" xfId="0" applyNumberFormat="1" applyFont="1" applyFill="1" applyBorder="1" applyAlignment="1">
      <alignment horizontal="center" vertical="center" wrapText="1"/>
    </xf>
    <xf numFmtId="170" fontId="3" fillId="2" borderId="22" xfId="0" applyNumberFormat="1" applyFont="1" applyFill="1" applyBorder="1" applyAlignment="1">
      <alignment horizontal="center" vertical="center" wrapText="1"/>
    </xf>
    <xf numFmtId="170" fontId="3" fillId="2" borderId="21" xfId="0" applyNumberFormat="1" applyFont="1" applyFill="1" applyBorder="1" applyAlignment="1">
      <alignment horizontal="center" vertical="center" wrapText="1"/>
    </xf>
    <xf numFmtId="170" fontId="4" fillId="7" borderId="15" xfId="0" applyNumberFormat="1" applyFont="1" applyFill="1" applyBorder="1" applyAlignment="1">
      <alignment horizontal="center" vertical="center" wrapText="1"/>
    </xf>
    <xf numFmtId="170" fontId="4" fillId="7" borderId="16" xfId="0" applyNumberFormat="1" applyFont="1" applyFill="1" applyBorder="1" applyAlignment="1">
      <alignment horizontal="center" vertical="center" wrapText="1"/>
    </xf>
    <xf numFmtId="170" fontId="4" fillId="7" borderId="11" xfId="0" applyNumberFormat="1" applyFont="1" applyFill="1" applyBorder="1" applyAlignment="1">
      <alignment horizontal="center" vertical="center" wrapText="1"/>
    </xf>
    <xf numFmtId="14" fontId="4" fillId="7" borderId="15" xfId="0" applyNumberFormat="1" applyFont="1" applyFill="1" applyBorder="1" applyAlignment="1">
      <alignment horizontal="center" vertical="center" wrapText="1"/>
    </xf>
    <xf numFmtId="14" fontId="4" fillId="7" borderId="16" xfId="0" applyNumberFormat="1" applyFont="1" applyFill="1" applyBorder="1" applyAlignment="1">
      <alignment horizontal="center" vertical="center" wrapText="1"/>
    </xf>
    <xf numFmtId="14" fontId="4" fillId="7" borderId="11" xfId="0" applyNumberFormat="1" applyFont="1" applyFill="1" applyBorder="1" applyAlignment="1">
      <alignment horizontal="center" vertical="center" wrapText="1"/>
    </xf>
    <xf numFmtId="49" fontId="7" fillId="22" borderId="17" xfId="0" applyNumberFormat="1" applyFont="1" applyFill="1" applyBorder="1" applyAlignment="1">
      <alignment horizontal="center" vertical="center" wrapText="1"/>
    </xf>
    <xf numFmtId="49" fontId="7" fillId="22" borderId="19" xfId="0" applyNumberFormat="1" applyFont="1" applyFill="1" applyBorder="1" applyAlignment="1">
      <alignment horizontal="center" vertical="center" wrapText="1"/>
    </xf>
    <xf numFmtId="49" fontId="7" fillId="22" borderId="18"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7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65"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18" fillId="2" borderId="5"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49" fontId="9" fillId="2" borderId="5" xfId="0" applyNumberFormat="1"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49" fontId="9" fillId="2" borderId="5" xfId="0" applyNumberFormat="1"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0" fillId="2" borderId="8" xfId="0" applyFill="1" applyBorder="1" applyAlignment="1" applyProtection="1">
      <alignment horizontal="justify" vertical="center" wrapText="1"/>
      <protection locked="0"/>
    </xf>
    <xf numFmtId="0" fontId="0" fillId="2" borderId="9" xfId="0" applyFill="1" applyBorder="1" applyAlignment="1" applyProtection="1">
      <alignment horizontal="justify" vertical="center" wrapText="1"/>
      <protection locked="0"/>
    </xf>
    <xf numFmtId="0" fontId="0" fillId="2" borderId="10" xfId="0" applyFill="1" applyBorder="1" applyAlignment="1" applyProtection="1">
      <alignment horizontal="justify" vertical="center" wrapText="1"/>
      <protection locked="0"/>
    </xf>
    <xf numFmtId="0" fontId="0" fillId="2" borderId="7" xfId="0" applyFill="1" applyBorder="1" applyAlignment="1" applyProtection="1">
      <alignment horizontal="justify" vertical="center" wrapText="1"/>
      <protection locked="0"/>
    </xf>
    <xf numFmtId="0" fontId="0" fillId="2" borderId="0" xfId="0" applyFill="1" applyAlignment="1" applyProtection="1">
      <alignment horizontal="justify" vertical="center" wrapText="1"/>
      <protection locked="0"/>
    </xf>
    <xf numFmtId="0" fontId="0" fillId="2" borderId="14" xfId="0" applyFill="1" applyBorder="1" applyAlignment="1" applyProtection="1">
      <alignment horizontal="justify" vertical="center" wrapText="1"/>
      <protection locked="0"/>
    </xf>
    <xf numFmtId="0" fontId="18" fillId="2" borderId="5" xfId="0" applyFont="1" applyFill="1" applyBorder="1" applyAlignment="1" applyProtection="1">
      <alignment horizontal="justify" vertical="center" wrapText="1"/>
      <protection locked="0"/>
    </xf>
    <xf numFmtId="0" fontId="9" fillId="2" borderId="8" xfId="0" applyFont="1" applyFill="1" applyBorder="1" applyAlignment="1" applyProtection="1">
      <alignment horizontal="justify" vertical="center" wrapText="1"/>
      <protection locked="0"/>
    </xf>
    <xf numFmtId="0" fontId="9" fillId="2" borderId="9" xfId="0" applyFont="1" applyFill="1" applyBorder="1" applyAlignment="1" applyProtection="1">
      <alignment horizontal="justify" vertical="center" wrapText="1"/>
      <protection locked="0"/>
    </xf>
    <xf numFmtId="0" fontId="9" fillId="2" borderId="10" xfId="0" applyFont="1" applyFill="1" applyBorder="1" applyAlignment="1" applyProtection="1">
      <alignment horizontal="justify" vertical="center" wrapText="1"/>
      <protection locked="0"/>
    </xf>
    <xf numFmtId="0" fontId="9" fillId="2" borderId="33" xfId="0" applyFont="1" applyFill="1" applyBorder="1" applyAlignment="1" applyProtection="1">
      <alignment horizontal="justify" vertical="center" wrapText="1"/>
      <protection locked="0"/>
    </xf>
    <xf numFmtId="0" fontId="9" fillId="2" borderId="34" xfId="0" applyFont="1" applyFill="1" applyBorder="1" applyAlignment="1" applyProtection="1">
      <alignment horizontal="justify" vertical="center" wrapText="1"/>
      <protection locked="0"/>
    </xf>
    <xf numFmtId="0" fontId="9" fillId="2" borderId="37" xfId="0" applyFont="1" applyFill="1" applyBorder="1" applyAlignment="1" applyProtection="1">
      <alignment horizontal="justify" vertical="center" wrapText="1"/>
      <protection locked="0"/>
    </xf>
    <xf numFmtId="0" fontId="9" fillId="2" borderId="5" xfId="0" applyFont="1" applyFill="1" applyBorder="1" applyAlignment="1" applyProtection="1">
      <alignment horizontal="justify" vertical="center" wrapText="1"/>
      <protection locked="0"/>
    </xf>
    <xf numFmtId="0" fontId="34" fillId="2" borderId="5" xfId="0" applyFont="1" applyFill="1" applyBorder="1" applyAlignment="1" applyProtection="1">
      <alignment horizontal="justify" vertical="center" wrapText="1"/>
      <protection locked="0"/>
    </xf>
    <xf numFmtId="0" fontId="34" fillId="2" borderId="6" xfId="0" applyFont="1" applyFill="1" applyBorder="1" applyAlignment="1" applyProtection="1">
      <alignment horizontal="justify" vertical="center" wrapText="1"/>
      <protection locked="0"/>
    </xf>
    <xf numFmtId="170" fontId="7" fillId="22" borderId="11" xfId="0" applyNumberFormat="1" applyFont="1" applyFill="1" applyBorder="1" applyAlignment="1">
      <alignment horizontal="center" vertical="center"/>
    </xf>
    <xf numFmtId="170" fontId="37" fillId="6" borderId="23" xfId="0" applyNumberFormat="1" applyFont="1" applyFill="1" applyBorder="1" applyAlignment="1">
      <alignment horizontal="center" vertical="center" wrapText="1"/>
    </xf>
    <xf numFmtId="170" fontId="37" fillId="6" borderId="0" xfId="0" applyNumberFormat="1" applyFont="1" applyFill="1" applyAlignment="1">
      <alignment horizontal="center" vertical="center" wrapText="1"/>
    </xf>
    <xf numFmtId="170" fontId="37" fillId="6" borderId="14" xfId="0" applyNumberFormat="1" applyFont="1" applyFill="1" applyBorder="1" applyAlignment="1">
      <alignment horizontal="center" vertical="center" wrapText="1"/>
    </xf>
    <xf numFmtId="170" fontId="37" fillId="6" borderId="31" xfId="0" applyNumberFormat="1" applyFont="1" applyFill="1" applyBorder="1" applyAlignment="1">
      <alignment horizontal="center" vertical="center" wrapText="1"/>
    </xf>
    <xf numFmtId="170" fontId="37" fillId="6" borderId="5" xfId="0" applyNumberFormat="1" applyFont="1" applyFill="1" applyBorder="1" applyAlignment="1">
      <alignment horizontal="center" vertical="center" wrapText="1"/>
    </xf>
    <xf numFmtId="170" fontId="6" fillId="6" borderId="31" xfId="0" applyNumberFormat="1" applyFont="1" applyFill="1" applyBorder="1" applyAlignment="1">
      <alignment horizontal="center" vertical="center" wrapText="1"/>
    </xf>
    <xf numFmtId="170" fontId="6" fillId="6" borderId="5" xfId="0" applyNumberFormat="1" applyFont="1" applyFill="1" applyBorder="1" applyAlignment="1">
      <alignment horizontal="center" vertical="center" wrapText="1"/>
    </xf>
    <xf numFmtId="170" fontId="6" fillId="6" borderId="31" xfId="0" applyNumberFormat="1" applyFont="1" applyFill="1" applyBorder="1" applyAlignment="1">
      <alignment horizontal="center" vertical="center"/>
    </xf>
    <xf numFmtId="170" fontId="6" fillId="6" borderId="44" xfId="0" applyNumberFormat="1" applyFont="1" applyFill="1" applyBorder="1" applyAlignment="1">
      <alignment horizontal="center" vertical="center"/>
    </xf>
    <xf numFmtId="170" fontId="6" fillId="6" borderId="5" xfId="0" applyNumberFormat="1" applyFont="1" applyFill="1" applyBorder="1" applyAlignment="1">
      <alignment horizontal="center" vertical="center"/>
    </xf>
    <xf numFmtId="170" fontId="6" fillId="6" borderId="6" xfId="0" applyNumberFormat="1" applyFont="1" applyFill="1" applyBorder="1" applyAlignment="1">
      <alignment horizontal="center" vertical="center"/>
    </xf>
    <xf numFmtId="170" fontId="4" fillId="0" borderId="75" xfId="0" applyNumberFormat="1" applyFont="1" applyBorder="1" applyAlignment="1">
      <alignment horizontal="center" vertical="center"/>
    </xf>
    <xf numFmtId="170" fontId="4" fillId="0" borderId="19" xfId="0" applyNumberFormat="1" applyFont="1" applyBorder="1" applyAlignment="1">
      <alignment horizontal="center" vertical="center"/>
    </xf>
    <xf numFmtId="170" fontId="4" fillId="0" borderId="18" xfId="0" applyNumberFormat="1" applyFont="1" applyBorder="1" applyAlignment="1">
      <alignment horizontal="center" vertical="center"/>
    </xf>
    <xf numFmtId="170" fontId="4" fillId="0" borderId="17" xfId="0" applyNumberFormat="1" applyFont="1" applyBorder="1" applyAlignment="1">
      <alignment horizontal="center" vertical="center"/>
    </xf>
    <xf numFmtId="170" fontId="5" fillId="0" borderId="74" xfId="0" applyNumberFormat="1" applyFont="1" applyBorder="1" applyAlignment="1">
      <alignment horizontal="center" vertical="center"/>
    </xf>
    <xf numFmtId="170" fontId="4" fillId="3" borderId="75" xfId="0" applyNumberFormat="1" applyFont="1" applyFill="1" applyBorder="1" applyAlignment="1">
      <alignment horizontal="center" vertical="center"/>
    </xf>
    <xf numFmtId="170" fontId="4" fillId="0" borderId="36" xfId="0" applyNumberFormat="1" applyFont="1" applyBorder="1" applyAlignment="1">
      <alignment horizontal="center" vertical="center"/>
    </xf>
    <xf numFmtId="170" fontId="4" fillId="0" borderId="35" xfId="0" applyNumberFormat="1" applyFont="1" applyBorder="1" applyAlignment="1">
      <alignment horizontal="center" vertical="center"/>
    </xf>
    <xf numFmtId="170" fontId="4" fillId="0" borderId="38" xfId="0" applyNumberFormat="1" applyFont="1" applyBorder="1" applyAlignment="1">
      <alignment horizontal="center" vertical="center"/>
    </xf>
    <xf numFmtId="170" fontId="4" fillId="0" borderId="42" xfId="0" applyNumberFormat="1" applyFont="1" applyBorder="1" applyAlignment="1">
      <alignment horizontal="center" vertical="center"/>
    </xf>
    <xf numFmtId="170" fontId="4" fillId="0" borderId="39" xfId="0" applyNumberFormat="1" applyFont="1" applyBorder="1" applyAlignment="1">
      <alignment horizontal="center" vertical="center"/>
    </xf>
    <xf numFmtId="170" fontId="4" fillId="0" borderId="18" xfId="0" applyNumberFormat="1" applyFont="1" applyBorder="1" applyAlignment="1">
      <alignment horizontal="center" vertical="center" wrapText="1"/>
    </xf>
    <xf numFmtId="170" fontId="4" fillId="0" borderId="21" xfId="0" applyNumberFormat="1" applyFont="1" applyBorder="1" applyAlignment="1">
      <alignment horizontal="center" vertical="center" wrapText="1"/>
    </xf>
    <xf numFmtId="170" fontId="5" fillId="0" borderId="17" xfId="0" applyNumberFormat="1" applyFont="1" applyBorder="1" applyAlignment="1">
      <alignment horizontal="justify" vertical="center" wrapText="1"/>
    </xf>
    <xf numFmtId="170" fontId="5" fillId="0" borderId="19" xfId="0" applyNumberFormat="1" applyFont="1" applyBorder="1" applyAlignment="1">
      <alignment horizontal="justify" vertical="center" wrapText="1"/>
    </xf>
    <xf numFmtId="170" fontId="5" fillId="0" borderId="18" xfId="0" applyNumberFormat="1" applyFont="1" applyBorder="1" applyAlignment="1">
      <alignment horizontal="justify" vertical="center" wrapText="1"/>
    </xf>
    <xf numFmtId="170" fontId="5" fillId="0" borderId="20" xfId="0" applyNumberFormat="1" applyFont="1" applyBorder="1" applyAlignment="1">
      <alignment horizontal="justify" vertical="center" wrapText="1"/>
    </xf>
    <xf numFmtId="170" fontId="5" fillId="0" borderId="22" xfId="0" applyNumberFormat="1" applyFont="1" applyBorder="1" applyAlignment="1">
      <alignment horizontal="justify" vertical="center" wrapText="1"/>
    </xf>
    <xf numFmtId="170" fontId="5" fillId="0" borderId="21" xfId="0" applyNumberFormat="1" applyFont="1" applyBorder="1" applyAlignment="1">
      <alignment horizontal="justify" vertical="center" wrapText="1"/>
    </xf>
    <xf numFmtId="170" fontId="4" fillId="0" borderId="28" xfId="0" applyNumberFormat="1" applyFont="1" applyBorder="1" applyAlignment="1">
      <alignment horizontal="center" vertical="center" wrapText="1"/>
    </xf>
    <xf numFmtId="170" fontId="4" fillId="0" borderId="29" xfId="0" applyNumberFormat="1" applyFont="1" applyBorder="1" applyAlignment="1">
      <alignment horizontal="center" vertical="center" wrapText="1"/>
    </xf>
    <xf numFmtId="170" fontId="4" fillId="0" borderId="30" xfId="0" applyNumberFormat="1" applyFont="1" applyBorder="1" applyAlignment="1">
      <alignment horizontal="center" vertical="center" wrapText="1"/>
    </xf>
    <xf numFmtId="170" fontId="4" fillId="0" borderId="20" xfId="0" applyNumberFormat="1" applyFont="1" applyBorder="1" applyAlignment="1">
      <alignment horizontal="center" vertical="center"/>
    </xf>
    <xf numFmtId="170" fontId="4" fillId="0" borderId="21" xfId="0" applyNumberFormat="1" applyFont="1" applyBorder="1" applyAlignment="1">
      <alignment horizontal="center" vertical="center"/>
    </xf>
    <xf numFmtId="170" fontId="4" fillId="7" borderId="59" xfId="0" quotePrefix="1" applyNumberFormat="1" applyFont="1" applyFill="1" applyBorder="1" applyAlignment="1">
      <alignment horizontal="center" vertical="center"/>
    </xf>
    <xf numFmtId="170" fontId="64" fillId="22" borderId="17" xfId="0" applyNumberFormat="1" applyFont="1" applyFill="1" applyBorder="1" applyAlignment="1">
      <alignment horizontal="center" vertical="center" wrapText="1"/>
    </xf>
    <xf numFmtId="170" fontId="65" fillId="22" borderId="19" xfId="0" applyNumberFormat="1" applyFont="1" applyFill="1" applyBorder="1" applyAlignment="1">
      <alignment horizontal="center" vertical="center" wrapText="1"/>
    </xf>
    <xf numFmtId="170" fontId="65" fillId="22" borderId="18" xfId="0" applyNumberFormat="1" applyFont="1" applyFill="1" applyBorder="1" applyAlignment="1">
      <alignment horizontal="center" vertical="center" wrapText="1"/>
    </xf>
    <xf numFmtId="170" fontId="65" fillId="22" borderId="23" xfId="0" applyNumberFormat="1" applyFont="1" applyFill="1" applyBorder="1" applyAlignment="1">
      <alignment horizontal="center" vertical="center" wrapText="1"/>
    </xf>
    <xf numFmtId="170" fontId="65" fillId="22" borderId="0" xfId="0" applyNumberFormat="1" applyFont="1" applyFill="1" applyAlignment="1">
      <alignment horizontal="center" vertical="center" wrapText="1"/>
    </xf>
    <xf numFmtId="170" fontId="65" fillId="22" borderId="24" xfId="0" applyNumberFormat="1" applyFont="1" applyFill="1" applyBorder="1" applyAlignment="1">
      <alignment horizontal="center" vertical="center" wrapText="1"/>
    </xf>
    <xf numFmtId="170" fontId="65" fillId="22" borderId="20" xfId="0" applyNumberFormat="1" applyFont="1" applyFill="1" applyBorder="1" applyAlignment="1">
      <alignment horizontal="center" vertical="center" wrapText="1"/>
    </xf>
    <xf numFmtId="170" fontId="65" fillId="22" borderId="22" xfId="0" applyNumberFormat="1" applyFont="1" applyFill="1" applyBorder="1" applyAlignment="1">
      <alignment horizontal="center" vertical="center" wrapText="1"/>
    </xf>
    <xf numFmtId="170" fontId="65" fillId="22" borderId="21" xfId="0" applyNumberFormat="1" applyFont="1" applyFill="1" applyBorder="1" applyAlignment="1">
      <alignment horizontal="center" vertical="center" wrapText="1"/>
    </xf>
    <xf numFmtId="170" fontId="22" fillId="0" borderId="17" xfId="0" applyNumberFormat="1" applyFont="1" applyBorder="1" applyAlignment="1" applyProtection="1">
      <alignment horizontal="center" vertical="center" wrapText="1"/>
      <protection locked="0"/>
    </xf>
    <xf numFmtId="170" fontId="33" fillId="0" borderId="18" xfId="0" applyNumberFormat="1" applyFont="1" applyBorder="1" applyAlignment="1" applyProtection="1">
      <alignment horizontal="center" vertical="center" wrapText="1"/>
      <protection locked="0"/>
    </xf>
    <xf numFmtId="170" fontId="33" fillId="0" borderId="23" xfId="0" applyNumberFormat="1" applyFont="1" applyBorder="1" applyAlignment="1" applyProtection="1">
      <alignment horizontal="center" vertical="center" wrapText="1"/>
      <protection locked="0"/>
    </xf>
    <xf numFmtId="170" fontId="33" fillId="0" borderId="24" xfId="0" applyNumberFormat="1" applyFont="1" applyBorder="1" applyAlignment="1" applyProtection="1">
      <alignment horizontal="center" vertical="center" wrapText="1"/>
      <protection locked="0"/>
    </xf>
    <xf numFmtId="170" fontId="33" fillId="0" borderId="0" xfId="0" applyNumberFormat="1" applyFont="1" applyAlignment="1" applyProtection="1">
      <alignment horizontal="center" vertical="center" wrapText="1"/>
      <protection locked="0"/>
    </xf>
    <xf numFmtId="170" fontId="33" fillId="0" borderId="22" xfId="0" applyNumberFormat="1" applyFont="1" applyBorder="1" applyAlignment="1" applyProtection="1">
      <alignment horizontal="center" vertical="center" wrapText="1"/>
      <protection locked="0"/>
    </xf>
    <xf numFmtId="170" fontId="33" fillId="0" borderId="21" xfId="0" applyNumberFormat="1" applyFont="1" applyBorder="1" applyAlignment="1" applyProtection="1">
      <alignment horizontal="center" vertical="center" wrapText="1"/>
      <protection locked="0"/>
    </xf>
    <xf numFmtId="0" fontId="32" fillId="0" borderId="0" xfId="0" applyFont="1" applyAlignment="1">
      <alignment horizontal="center" vertical="center" wrapText="1"/>
    </xf>
    <xf numFmtId="0" fontId="32" fillId="0" borderId="0" xfId="0" applyFont="1" applyAlignment="1">
      <alignment horizontal="center" vertical="center"/>
    </xf>
    <xf numFmtId="0" fontId="11" fillId="0" borderId="0" xfId="0" applyFont="1" applyAlignment="1">
      <alignment horizontal="justify" vertical="center" wrapText="1"/>
    </xf>
    <xf numFmtId="0" fontId="38" fillId="0" borderId="0" xfId="0" applyFont="1" applyAlignment="1">
      <alignment horizontal="justify" vertical="center" wrapText="1"/>
    </xf>
    <xf numFmtId="0" fontId="0" fillId="0" borderId="17" xfId="0" applyBorder="1" applyAlignment="1" applyProtection="1">
      <alignment horizontal="center" vertical="center"/>
    </xf>
    <xf numFmtId="0" fontId="0" fillId="0" borderId="19" xfId="0" applyBorder="1" applyAlignment="1" applyProtection="1">
      <alignment horizontal="center" vertical="center"/>
    </xf>
    <xf numFmtId="0" fontId="0" fillId="0" borderId="18" xfId="0" applyBorder="1" applyAlignment="1" applyProtection="1">
      <alignment horizontal="center" vertical="center"/>
    </xf>
    <xf numFmtId="0" fontId="14" fillId="8" borderId="17"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wrapText="1"/>
    </xf>
    <xf numFmtId="0" fontId="14" fillId="8" borderId="18" xfId="0" applyFont="1" applyFill="1" applyBorder="1" applyAlignment="1" applyProtection="1">
      <alignment horizontal="center" vertical="center" wrapText="1"/>
    </xf>
    <xf numFmtId="0" fontId="51" fillId="0" borderId="17" xfId="0" applyFont="1" applyBorder="1" applyAlignment="1" applyProtection="1">
      <alignment horizontal="center" vertical="center" wrapText="1"/>
    </xf>
    <xf numFmtId="0" fontId="51" fillId="0" borderId="19" xfId="0" applyFont="1" applyBorder="1" applyAlignment="1" applyProtection="1">
      <alignment horizontal="center" vertical="center" wrapText="1"/>
    </xf>
    <xf numFmtId="0" fontId="51" fillId="0" borderId="18" xfId="0" applyFont="1" applyBorder="1" applyAlignment="1" applyProtection="1">
      <alignment horizontal="center" vertical="center" wrapText="1"/>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0" fontId="0" fillId="0" borderId="24" xfId="0" applyBorder="1" applyAlignment="1" applyProtection="1">
      <alignment horizontal="center" vertical="center"/>
    </xf>
    <xf numFmtId="0" fontId="14" fillId="8" borderId="36"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4" fillId="8" borderId="35" xfId="0" applyFont="1" applyFill="1" applyBorder="1" applyAlignment="1" applyProtection="1">
      <alignment horizontal="center" vertical="center" wrapText="1"/>
    </xf>
    <xf numFmtId="0" fontId="51" fillId="0" borderId="23" xfId="0" applyFont="1" applyBorder="1" applyAlignment="1" applyProtection="1">
      <alignment horizontal="center" vertical="center" wrapText="1"/>
    </xf>
    <xf numFmtId="0" fontId="51" fillId="0" borderId="0" xfId="0" applyFont="1" applyAlignment="1" applyProtection="1">
      <alignment horizontal="center" vertical="center" wrapText="1"/>
    </xf>
    <xf numFmtId="0" fontId="51" fillId="0" borderId="24" xfId="0" applyFont="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xf>
    <xf numFmtId="0" fontId="4" fillId="7" borderId="19" xfId="0" applyFont="1" applyFill="1" applyBorder="1" applyAlignment="1" applyProtection="1">
      <alignment horizontal="center" vertical="center"/>
    </xf>
    <xf numFmtId="0" fontId="4" fillId="7" borderId="71" xfId="0" applyFont="1" applyFill="1" applyBorder="1" applyAlignment="1" applyProtection="1">
      <alignment horizontal="center" vertical="center"/>
    </xf>
    <xf numFmtId="14" fontId="4" fillId="7" borderId="60" xfId="0" applyNumberFormat="1" applyFont="1" applyFill="1" applyBorder="1" applyAlignment="1" applyProtection="1">
      <alignment horizontal="center" vertical="center"/>
    </xf>
    <xf numFmtId="14" fontId="4" fillId="7" borderId="48" xfId="0" applyNumberFormat="1" applyFont="1" applyFill="1" applyBorder="1" applyAlignment="1" applyProtection="1">
      <alignment horizontal="center" vertical="center"/>
    </xf>
    <xf numFmtId="0" fontId="4" fillId="7" borderId="60" xfId="0" applyFont="1" applyFill="1" applyBorder="1" applyAlignment="1" applyProtection="1">
      <alignment horizontal="center" vertical="center"/>
    </xf>
    <xf numFmtId="0" fontId="4" fillId="7" borderId="16" xfId="0" applyFont="1" applyFill="1" applyBorder="1" applyAlignment="1" applyProtection="1">
      <alignment horizontal="center" vertical="center"/>
    </xf>
    <xf numFmtId="0" fontId="4" fillId="7" borderId="48" xfId="0" applyFont="1" applyFill="1" applyBorder="1" applyAlignment="1" applyProtection="1">
      <alignment horizontal="center" vertical="center"/>
    </xf>
    <xf numFmtId="164" fontId="4" fillId="7" borderId="60" xfId="0" quotePrefix="1" applyNumberFormat="1" applyFont="1" applyFill="1" applyBorder="1" applyAlignment="1" applyProtection="1">
      <alignment horizontal="center" vertical="center"/>
    </xf>
    <xf numFmtId="164" fontId="4" fillId="7" borderId="11" xfId="0" quotePrefix="1" applyNumberFormat="1" applyFont="1" applyFill="1" applyBorder="1" applyAlignment="1" applyProtection="1">
      <alignment horizontal="center" vertical="center"/>
    </xf>
    <xf numFmtId="0" fontId="51" fillId="0" borderId="20" xfId="0" applyFont="1" applyBorder="1" applyAlignment="1" applyProtection="1">
      <alignment horizontal="center" vertical="center" wrapText="1"/>
    </xf>
    <xf numFmtId="0" fontId="51" fillId="0" borderId="22" xfId="0" applyFont="1" applyBorder="1" applyAlignment="1" applyProtection="1">
      <alignment horizontal="center" vertical="center" wrapText="1"/>
    </xf>
    <xf numFmtId="0" fontId="51" fillId="0" borderId="21" xfId="0" applyFont="1" applyBorder="1" applyAlignment="1" applyProtection="1">
      <alignment horizontal="center" vertical="center" wrapText="1"/>
    </xf>
    <xf numFmtId="0" fontId="0" fillId="0" borderId="20" xfId="0" applyBorder="1" applyAlignment="1" applyProtection="1">
      <alignment horizontal="center" vertical="center"/>
    </xf>
    <xf numFmtId="0" fontId="0" fillId="0" borderId="22" xfId="0" applyBorder="1" applyAlignment="1" applyProtection="1">
      <alignment horizontal="center" vertical="center"/>
    </xf>
    <xf numFmtId="0" fontId="0" fillId="0" borderId="21" xfId="0"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69"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60"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1" xfId="0" applyFont="1" applyFill="1" applyBorder="1" applyAlignment="1" applyProtection="1">
      <alignment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5" fillId="0" borderId="31" xfId="0" applyFont="1" applyBorder="1" applyAlignment="1" applyProtection="1">
      <alignment horizontal="center"/>
    </xf>
    <xf numFmtId="0" fontId="4" fillId="0" borderId="70"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71" xfId="0" applyFont="1" applyBorder="1" applyAlignment="1" applyProtection="1">
      <alignment horizontal="center" vertical="center" wrapText="1"/>
    </xf>
    <xf numFmtId="0" fontId="45" fillId="0" borderId="44" xfId="0" applyFont="1" applyBorder="1" applyAlignment="1" applyProtection="1">
      <alignment horizont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7" fillId="15" borderId="20" xfId="0" applyFont="1" applyFill="1" applyBorder="1" applyAlignment="1" applyProtection="1">
      <alignment horizontal="center" vertical="center"/>
    </xf>
    <xf numFmtId="0" fontId="7" fillId="15" borderId="22" xfId="0" applyFont="1" applyFill="1" applyBorder="1" applyAlignment="1" applyProtection="1">
      <alignment horizontal="center" vertical="center"/>
    </xf>
    <xf numFmtId="0" fontId="7" fillId="15" borderId="21"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xf>
    <xf numFmtId="3" fontId="4" fillId="3" borderId="22" xfId="0" applyNumberFormat="1" applyFont="1" applyFill="1" applyBorder="1" applyAlignment="1" applyProtection="1">
      <alignment horizontal="center" vertical="center"/>
    </xf>
    <xf numFmtId="3" fontId="4" fillId="3" borderId="21"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69" xfId="0" applyFont="1" applyBorder="1" applyAlignment="1" applyProtection="1">
      <alignment vertical="center"/>
    </xf>
    <xf numFmtId="0" fontId="4" fillId="3" borderId="18"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7" fillId="15" borderId="15" xfId="0" applyFont="1" applyFill="1" applyBorder="1" applyAlignment="1" applyProtection="1">
      <alignment horizontal="center" vertical="center"/>
    </xf>
    <xf numFmtId="0" fontId="7" fillId="15" borderId="16" xfId="0" applyFont="1" applyFill="1" applyBorder="1" applyAlignment="1" applyProtection="1">
      <alignment horizontal="center" vertical="center"/>
    </xf>
    <xf numFmtId="0" fontId="7" fillId="15" borderId="11"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20" xfId="0" applyFont="1" applyFill="1" applyBorder="1" applyAlignment="1" applyProtection="1">
      <alignment horizontal="center" vertical="center" wrapText="1"/>
    </xf>
    <xf numFmtId="0" fontId="4" fillId="0" borderId="17"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0" borderId="70" xfId="0" applyFont="1" applyBorder="1" applyAlignment="1" applyProtection="1">
      <alignment horizontal="center" vertical="center"/>
    </xf>
    <xf numFmtId="0" fontId="8" fillId="15" borderId="17" xfId="0" applyFont="1" applyFill="1" applyBorder="1" applyAlignment="1" applyProtection="1">
      <alignment horizontal="center" vertical="center" wrapText="1"/>
    </xf>
    <xf numFmtId="0" fontId="8" fillId="15" borderId="18" xfId="0" applyFont="1" applyFill="1"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5" xfId="0" applyFont="1" applyBorder="1" applyAlignment="1" applyProtection="1">
      <alignment horizontal="center" vertical="center"/>
    </xf>
    <xf numFmtId="0" fontId="8" fillId="15" borderId="20" xfId="0" applyFont="1" applyFill="1" applyBorder="1" applyAlignment="1" applyProtection="1">
      <alignment horizontal="center" vertical="center" wrapText="1"/>
    </xf>
    <xf numFmtId="0" fontId="8" fillId="15" borderId="21" xfId="0" applyFont="1" applyFill="1" applyBorder="1" applyAlignment="1" applyProtection="1">
      <alignment horizontal="center" vertical="center" wrapText="1"/>
    </xf>
    <xf numFmtId="0" fontId="7" fillId="15" borderId="17" xfId="0" applyFont="1" applyFill="1" applyBorder="1" applyAlignment="1" applyProtection="1">
      <alignment horizontal="center" vertical="center"/>
    </xf>
    <xf numFmtId="0" fontId="7" fillId="15" borderId="19" xfId="0" applyFont="1" applyFill="1" applyBorder="1" applyAlignment="1" applyProtection="1">
      <alignment horizontal="center" vertical="center"/>
    </xf>
    <xf numFmtId="0" fontId="7" fillId="15" borderId="18" xfId="0" applyFont="1" applyFill="1" applyBorder="1" applyAlignment="1" applyProtection="1">
      <alignment horizontal="center" vertical="center"/>
    </xf>
    <xf numFmtId="0" fontId="4" fillId="6" borderId="17"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6" borderId="27"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36" xfId="0" applyFont="1" applyFill="1" applyBorder="1" applyAlignment="1" applyProtection="1">
      <alignment horizontal="center" vertical="center" wrapText="1"/>
    </xf>
    <xf numFmtId="0" fontId="4" fillId="6" borderId="35"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9" fontId="4" fillId="2" borderId="17" xfId="3" applyFont="1" applyFill="1" applyBorder="1" applyAlignment="1" applyProtection="1">
      <alignment horizontal="center" vertical="center"/>
    </xf>
    <xf numFmtId="9" fontId="4" fillId="2" borderId="18" xfId="3" applyFont="1" applyFill="1" applyBorder="1" applyAlignment="1" applyProtection="1">
      <alignment horizontal="center" vertical="center"/>
    </xf>
    <xf numFmtId="9" fontId="4" fillId="2" borderId="27" xfId="3" applyFont="1" applyFill="1" applyBorder="1" applyAlignment="1" applyProtection="1">
      <alignment horizontal="center" vertical="center"/>
    </xf>
    <xf numFmtId="9" fontId="4" fillId="2" borderId="32" xfId="3" applyFont="1" applyFill="1" applyBorder="1" applyAlignment="1" applyProtection="1">
      <alignment horizontal="center" vertical="center"/>
    </xf>
    <xf numFmtId="0" fontId="11" fillId="15" borderId="20" xfId="0" applyFont="1" applyFill="1" applyBorder="1" applyAlignment="1" applyProtection="1">
      <alignment horizontal="center" vertical="center"/>
    </xf>
    <xf numFmtId="0" fontId="11" fillId="15" borderId="22" xfId="0" applyFont="1" applyFill="1" applyBorder="1" applyAlignment="1" applyProtection="1">
      <alignment horizontal="center" vertical="center"/>
    </xf>
    <xf numFmtId="0" fontId="11" fillId="15" borderId="21" xfId="0" applyFont="1" applyFill="1" applyBorder="1" applyAlignment="1" applyProtection="1">
      <alignment horizontal="center" vertical="center"/>
    </xf>
    <xf numFmtId="9" fontId="25" fillId="15" borderId="15" xfId="3" applyFont="1" applyFill="1" applyBorder="1" applyAlignment="1" applyProtection="1">
      <alignment horizontal="center" vertical="center"/>
    </xf>
    <xf numFmtId="9" fontId="25" fillId="15" borderId="48" xfId="3" applyFont="1" applyFill="1" applyBorder="1" applyAlignment="1" applyProtection="1">
      <alignment horizontal="center" vertical="center"/>
    </xf>
    <xf numFmtId="9" fontId="13" fillId="15" borderId="15" xfId="3" applyFont="1" applyFill="1" applyBorder="1" applyAlignment="1" applyProtection="1">
      <alignment horizontal="center" vertical="center"/>
    </xf>
    <xf numFmtId="9" fontId="13" fillId="15" borderId="11" xfId="3" applyFont="1" applyFill="1" applyBorder="1" applyAlignment="1" applyProtection="1">
      <alignment horizontal="center" vertical="center"/>
    </xf>
    <xf numFmtId="0" fontId="7" fillId="8" borderId="76" xfId="0" applyFont="1" applyFill="1" applyBorder="1" applyAlignment="1" applyProtection="1">
      <alignment horizontal="center" vertical="center"/>
    </xf>
    <xf numFmtId="0" fontId="7" fillId="8" borderId="54" xfId="0" applyFont="1" applyFill="1" applyBorder="1" applyAlignment="1" applyProtection="1">
      <alignment horizontal="center" vertical="center"/>
    </xf>
    <xf numFmtId="0" fontId="7" fillId="8" borderId="55" xfId="0" applyFont="1" applyFill="1" applyBorder="1" applyAlignment="1" applyProtection="1">
      <alignment horizontal="center" vertical="center"/>
    </xf>
    <xf numFmtId="0" fontId="2" fillId="0" borderId="38"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39" xfId="0" applyFont="1" applyBorder="1" applyAlignment="1" applyProtection="1">
      <alignment horizontal="center" vertical="center"/>
    </xf>
    <xf numFmtId="0" fontId="36" fillId="11" borderId="41" xfId="0" applyFont="1" applyFill="1" applyBorder="1" applyAlignment="1" applyProtection="1">
      <alignment horizontal="center" vertical="center" wrapText="1"/>
    </xf>
    <xf numFmtId="0" fontId="36" fillId="11" borderId="42" xfId="0" applyFont="1" applyFill="1" applyBorder="1" applyAlignment="1" applyProtection="1">
      <alignment horizontal="center" vertical="center" wrapText="1"/>
    </xf>
    <xf numFmtId="0" fontId="36" fillId="11" borderId="40" xfId="0" applyFont="1" applyFill="1" applyBorder="1" applyAlignment="1" applyProtection="1">
      <alignment horizontal="center" vertical="center" wrapText="1"/>
    </xf>
    <xf numFmtId="0" fontId="6" fillId="6" borderId="41" xfId="0" applyFont="1" applyFill="1" applyBorder="1" applyAlignment="1" applyProtection="1">
      <alignment horizontal="center" vertical="center" wrapText="1"/>
    </xf>
    <xf numFmtId="0" fontId="6" fillId="6" borderId="42" xfId="0" applyFont="1" applyFill="1" applyBorder="1" applyAlignment="1" applyProtection="1">
      <alignment horizontal="center" vertical="center" wrapText="1"/>
    </xf>
    <xf numFmtId="0" fontId="6" fillId="6" borderId="39" xfId="0" applyFont="1" applyFill="1" applyBorder="1" applyAlignment="1" applyProtection="1">
      <alignment horizontal="center" vertical="center" wrapText="1"/>
    </xf>
    <xf numFmtId="0" fontId="6" fillId="6" borderId="38"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4" fillId="6" borderId="38" xfId="0" applyFont="1" applyFill="1" applyBorder="1" applyAlignment="1" applyProtection="1">
      <alignment horizontal="center" vertical="center"/>
    </xf>
    <xf numFmtId="0" fontId="4" fillId="6" borderId="39" xfId="0" applyFont="1" applyFill="1" applyBorder="1" applyAlignment="1" applyProtection="1">
      <alignment horizontal="center" vertical="center"/>
    </xf>
    <xf numFmtId="0" fontId="6" fillId="6" borderId="40" xfId="0" applyFont="1" applyFill="1" applyBorder="1" applyAlignment="1" applyProtection="1">
      <alignment horizontal="center" vertical="center" wrapText="1"/>
    </xf>
    <xf numFmtId="0" fontId="5" fillId="3" borderId="41" xfId="0" applyFont="1" applyFill="1" applyBorder="1" applyAlignment="1" applyProtection="1">
      <alignment horizontal="center"/>
    </xf>
    <xf numFmtId="0" fontId="5" fillId="3" borderId="42" xfId="0" applyFont="1" applyFill="1" applyBorder="1" applyAlignment="1" applyProtection="1">
      <alignment horizontal="center"/>
    </xf>
    <xf numFmtId="0" fontId="5" fillId="3" borderId="39" xfId="0" applyFont="1" applyFill="1" applyBorder="1" applyAlignment="1" applyProtection="1">
      <alignment horizontal="center"/>
    </xf>
    <xf numFmtId="0" fontId="5" fillId="3" borderId="38" xfId="0" applyFont="1" applyFill="1" applyBorder="1" applyAlignment="1" applyProtection="1">
      <alignment horizontal="center"/>
    </xf>
    <xf numFmtId="0" fontId="7" fillId="3" borderId="38"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6" borderId="33"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7" fillId="6" borderId="27"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7" fillId="6" borderId="32" xfId="0" applyFont="1" applyFill="1" applyBorder="1" applyAlignment="1" applyProtection="1">
      <alignment horizontal="center" vertical="center"/>
    </xf>
    <xf numFmtId="0" fontId="7" fillId="6" borderId="23" xfId="0" applyFont="1" applyFill="1" applyBorder="1" applyAlignment="1" applyProtection="1">
      <alignment horizontal="center" vertical="center" wrapText="1"/>
    </xf>
    <xf numFmtId="0" fontId="7" fillId="6" borderId="0" xfId="0" applyFont="1" applyFill="1" applyAlignment="1" applyProtection="1">
      <alignment horizontal="center" vertical="center" wrapText="1"/>
    </xf>
    <xf numFmtId="0" fontId="7" fillId="6" borderId="14"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xf>
    <xf numFmtId="0" fontId="7" fillId="6" borderId="0" xfId="0" applyFont="1" applyFill="1" applyAlignment="1" applyProtection="1">
      <alignment horizontal="center" vertical="center"/>
    </xf>
    <xf numFmtId="0" fontId="7" fillId="6" borderId="14" xfId="0" applyFont="1" applyFill="1" applyBorder="1" applyAlignment="1" applyProtection="1">
      <alignment horizontal="center" vertical="center"/>
    </xf>
    <xf numFmtId="0" fontId="7" fillId="6" borderId="24" xfId="0" applyFont="1" applyFill="1" applyBorder="1" applyAlignment="1" applyProtection="1">
      <alignment horizontal="center" vertical="center"/>
    </xf>
    <xf numFmtId="0" fontId="7" fillId="6" borderId="36" xfId="0" applyFont="1" applyFill="1" applyBorder="1" applyAlignment="1" applyProtection="1">
      <alignment horizontal="center" vertical="center" wrapText="1"/>
    </xf>
    <xf numFmtId="0" fontId="7" fillId="6" borderId="34"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xf>
    <xf numFmtId="0" fontId="7" fillId="6" borderId="34" xfId="0" applyFont="1" applyFill="1" applyBorder="1" applyAlignment="1" applyProtection="1">
      <alignment horizontal="center" vertical="center"/>
    </xf>
    <xf numFmtId="0" fontId="7" fillId="6" borderId="37" xfId="0" applyFont="1" applyFill="1" applyBorder="1" applyAlignment="1" applyProtection="1">
      <alignment horizontal="center" vertical="center"/>
    </xf>
    <xf numFmtId="0" fontId="7" fillId="6" borderId="35" xfId="0" applyFont="1" applyFill="1" applyBorder="1" applyAlignment="1" applyProtection="1">
      <alignment horizontal="center" vertical="center"/>
    </xf>
    <xf numFmtId="0" fontId="34" fillId="6" borderId="38" xfId="0" applyFont="1" applyFill="1" applyBorder="1" applyAlignment="1" applyProtection="1">
      <alignment horizontal="left" vertical="center" wrapText="1"/>
    </xf>
    <xf numFmtId="0" fontId="34" fillId="6" borderId="42" xfId="0" applyFont="1" applyFill="1" applyBorder="1" applyAlignment="1" applyProtection="1">
      <alignment horizontal="left" vertical="center" wrapText="1"/>
    </xf>
    <xf numFmtId="0" fontId="34" fillId="6" borderId="39" xfId="0" applyFont="1" applyFill="1" applyBorder="1" applyAlignment="1" applyProtection="1">
      <alignment horizontal="left" vertical="center" wrapText="1"/>
    </xf>
    <xf numFmtId="0" fontId="4" fillId="3" borderId="25" xfId="0" applyFont="1" applyFill="1" applyBorder="1" applyAlignment="1" applyProtection="1">
      <alignment horizontal="center" vertical="center"/>
    </xf>
    <xf numFmtId="0" fontId="4" fillId="3" borderId="2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5" fillId="3" borderId="20"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0" borderId="38" xfId="0" applyFont="1" applyBorder="1" applyAlignment="1" applyProtection="1">
      <alignment horizontal="justify" vertical="center" wrapText="1"/>
      <protection locked="0"/>
    </xf>
    <xf numFmtId="0" fontId="5" fillId="0" borderId="42" xfId="0" applyFont="1" applyBorder="1" applyAlignment="1" applyProtection="1">
      <alignment horizontal="justify" vertical="center" wrapText="1"/>
      <protection locked="0"/>
    </xf>
    <xf numFmtId="0" fontId="5" fillId="0" borderId="39"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protection locked="0"/>
    </xf>
    <xf numFmtId="0" fontId="5" fillId="0" borderId="42" xfId="0" applyFont="1" applyBorder="1" applyAlignment="1" applyProtection="1">
      <alignment horizontal="justify" vertical="center"/>
      <protection locked="0"/>
    </xf>
    <xf numFmtId="0" fontId="5" fillId="0" borderId="39" xfId="0" applyFont="1" applyBorder="1" applyAlignment="1" applyProtection="1">
      <alignment horizontal="justify" vertical="center"/>
      <protection locked="0"/>
    </xf>
  </cellXfs>
  <cellStyles count="4">
    <cellStyle name="Millares" xfId="1" builtinId="3"/>
    <cellStyle name="Millares [0]" xfId="2" builtinId="6"/>
    <cellStyle name="Normal" xfId="0" builtinId="0"/>
    <cellStyle name="Porcentaje" xfId="3" builtinId="5"/>
  </cellStyles>
  <dxfs count="6">
    <dxf>
      <font>
        <color rgb="FFFF0000"/>
      </font>
      <fill>
        <patternFill>
          <bgColor rgb="FFFFC000"/>
        </patternFill>
      </fill>
    </dxf>
    <dxf>
      <font>
        <color rgb="FF9C0006"/>
      </font>
      <fill>
        <patternFill>
          <bgColor rgb="FFFFC7CE"/>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3B3B"/>
      <color rgb="FFFF2525"/>
      <color rgb="FFBADEE8"/>
      <color rgb="FFA3D4E1"/>
      <color rgb="FFFFCC00"/>
      <color rgb="FF71B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35720</xdr:colOff>
      <xdr:row>2</xdr:row>
      <xdr:rowOff>92868</xdr:rowOff>
    </xdr:from>
    <xdr:to>
      <xdr:col>0</xdr:col>
      <xdr:colOff>35720</xdr:colOff>
      <xdr:row>6</xdr:row>
      <xdr:rowOff>23813</xdr:rowOff>
    </xdr:to>
    <xdr:pic>
      <xdr:nvPicPr>
        <xdr:cNvPr id="2" name="1 Imagen">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20" y="483393"/>
          <a:ext cx="3267634" cy="816770"/>
        </a:xfrm>
        <a:prstGeom prst="rect">
          <a:avLst/>
        </a:prstGeom>
        <a:noFill/>
      </xdr:spPr>
    </xdr:pic>
    <xdr:clientData/>
  </xdr:twoCellAnchor>
  <xdr:twoCellAnchor editAs="oneCell">
    <xdr:from>
      <xdr:col>0</xdr:col>
      <xdr:colOff>263979</xdr:colOff>
      <xdr:row>1</xdr:row>
      <xdr:rowOff>68036</xdr:rowOff>
    </xdr:from>
    <xdr:to>
      <xdr:col>3</xdr:col>
      <xdr:colOff>454479</xdr:colOff>
      <xdr:row>7</xdr:row>
      <xdr:rowOff>340179</xdr:rowOff>
    </xdr:to>
    <xdr:pic>
      <xdr:nvPicPr>
        <xdr:cNvPr id="3" name="2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979" y="272143"/>
          <a:ext cx="3048000" cy="1442357"/>
        </a:xfrm>
        <a:prstGeom prst="rect">
          <a:avLst/>
        </a:prstGeom>
        <a:noFill/>
      </xdr:spPr>
    </xdr:pic>
    <xdr:clientData/>
  </xdr:twoCellAnchor>
  <xdr:twoCellAnchor editAs="oneCell">
    <xdr:from>
      <xdr:col>16</xdr:col>
      <xdr:colOff>381000</xdr:colOff>
      <xdr:row>1</xdr:row>
      <xdr:rowOff>54430</xdr:rowOff>
    </xdr:from>
    <xdr:to>
      <xdr:col>18</xdr:col>
      <xdr:colOff>176892</xdr:colOff>
      <xdr:row>6</xdr:row>
      <xdr:rowOff>165741</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00464" y="258537"/>
          <a:ext cx="1918607" cy="10774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114161</xdr:colOff>
      <xdr:row>2</xdr:row>
      <xdr:rowOff>81662</xdr:rowOff>
    </xdr:from>
    <xdr:to>
      <xdr:col>3</xdr:col>
      <xdr:colOff>533820</xdr:colOff>
      <xdr:row>6</xdr:row>
      <xdr:rowOff>22132</xdr:rowOff>
    </xdr:to>
    <xdr:pic>
      <xdr:nvPicPr>
        <xdr:cNvPr id="2" name="1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61" y="473868"/>
          <a:ext cx="3265953" cy="814529"/>
        </a:xfrm>
        <a:prstGeom prst="rect">
          <a:avLst/>
        </a:prstGeom>
        <a:noFill/>
      </xdr:spPr>
    </xdr:pic>
    <xdr:clientData/>
  </xdr:twoCellAnchor>
  <xdr:twoCellAnchor editAs="oneCell">
    <xdr:from>
      <xdr:col>16</xdr:col>
      <xdr:colOff>796635</xdr:colOff>
      <xdr:row>1</xdr:row>
      <xdr:rowOff>0</xdr:rowOff>
    </xdr:from>
    <xdr:to>
      <xdr:col>18</xdr:col>
      <xdr:colOff>623455</xdr:colOff>
      <xdr:row>6</xdr:row>
      <xdr:rowOff>148225</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32726" y="207818"/>
          <a:ext cx="1749138" cy="1221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76200</xdr:rowOff>
    </xdr:from>
    <xdr:to>
      <xdr:col>2</xdr:col>
      <xdr:colOff>838201</xdr:colOff>
      <xdr:row>5</xdr:row>
      <xdr:rowOff>95249</xdr:rowOff>
    </xdr:to>
    <xdr:pic>
      <xdr:nvPicPr>
        <xdr:cNvPr id="2" name="1 Imagen">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81000"/>
          <a:ext cx="2400300" cy="628649"/>
        </a:xfrm>
        <a:prstGeom prst="rect">
          <a:avLst/>
        </a:prstGeom>
        <a:noFill/>
      </xdr:spPr>
    </xdr:pic>
    <xdr:clientData/>
  </xdr:twoCellAnchor>
  <xdr:twoCellAnchor editAs="oneCell">
    <xdr:from>
      <xdr:col>16</xdr:col>
      <xdr:colOff>421821</xdr:colOff>
      <xdr:row>1</xdr:row>
      <xdr:rowOff>13607</xdr:rowOff>
    </xdr:from>
    <xdr:to>
      <xdr:col>18</xdr:col>
      <xdr:colOff>244929</xdr:colOff>
      <xdr:row>7</xdr:row>
      <xdr:rowOff>83637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607" y="81643"/>
          <a:ext cx="1251858" cy="1185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4</xdr:col>
      <xdr:colOff>90767</xdr:colOff>
      <xdr:row>4</xdr:row>
      <xdr:rowOff>85724</xdr:rowOff>
    </xdr:to>
    <xdr:pic>
      <xdr:nvPicPr>
        <xdr:cNvPr id="2" name="1 Imagen">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810435" cy="666749"/>
        </a:xfrm>
        <a:prstGeom prst="rect">
          <a:avLst/>
        </a:prstGeom>
        <a:noFill/>
      </xdr:spPr>
    </xdr:pic>
    <xdr:clientData/>
  </xdr:twoCellAnchor>
  <xdr:twoCellAnchor editAs="oneCell">
    <xdr:from>
      <xdr:col>17</xdr:col>
      <xdr:colOff>13607</xdr:colOff>
      <xdr:row>0</xdr:row>
      <xdr:rowOff>68036</xdr:rowOff>
    </xdr:from>
    <xdr:to>
      <xdr:col>19</xdr:col>
      <xdr:colOff>81643</xdr:colOff>
      <xdr:row>5</xdr:row>
      <xdr:rowOff>118714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85321" y="68036"/>
          <a:ext cx="1592036" cy="10031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4</xdr:col>
      <xdr:colOff>246849</xdr:colOff>
      <xdr:row>4</xdr:row>
      <xdr:rowOff>85724</xdr:rowOff>
    </xdr:to>
    <xdr:pic>
      <xdr:nvPicPr>
        <xdr:cNvPr id="5" name="4 Imagen">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809875" cy="666749"/>
        </a:xfrm>
        <a:prstGeom prst="rect">
          <a:avLst/>
        </a:prstGeom>
        <a:noFill/>
      </xdr:spPr>
    </xdr:pic>
    <xdr:clientData/>
  </xdr:twoCellAnchor>
  <xdr:twoCellAnchor editAs="oneCell">
    <xdr:from>
      <xdr:col>17</xdr:col>
      <xdr:colOff>324971</xdr:colOff>
      <xdr:row>0</xdr:row>
      <xdr:rowOff>112059</xdr:rowOff>
    </xdr:from>
    <xdr:to>
      <xdr:col>19</xdr:col>
      <xdr:colOff>190501</xdr:colOff>
      <xdr:row>5</xdr:row>
      <xdr:rowOff>72196</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5853" y="112059"/>
          <a:ext cx="1602442" cy="9126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104774</xdr:colOff>
      <xdr:row>2</xdr:row>
      <xdr:rowOff>152400</xdr:rowOff>
    </xdr:from>
    <xdr:to>
      <xdr:col>2</xdr:col>
      <xdr:colOff>857249</xdr:colOff>
      <xdr:row>6</xdr:row>
      <xdr:rowOff>104775</xdr:rowOff>
    </xdr:to>
    <xdr:pic>
      <xdr:nvPicPr>
        <xdr:cNvPr id="2" name="1 Imagen">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 y="542925"/>
          <a:ext cx="2466975" cy="723900"/>
        </a:xfrm>
        <a:prstGeom prst="rect">
          <a:avLst/>
        </a:prstGeom>
        <a:noFill/>
      </xdr:spPr>
    </xdr:pic>
    <xdr:clientData/>
  </xdr:twoCellAnchor>
  <xdr:twoCellAnchor editAs="oneCell">
    <xdr:from>
      <xdr:col>17</xdr:col>
      <xdr:colOff>761999</xdr:colOff>
      <xdr:row>1</xdr:row>
      <xdr:rowOff>95250</xdr:rowOff>
    </xdr:from>
    <xdr:to>
      <xdr:col>18</xdr:col>
      <xdr:colOff>925286</xdr:colOff>
      <xdr:row>7</xdr:row>
      <xdr:rowOff>151360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37178" y="299357"/>
          <a:ext cx="2013858" cy="1226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anez\Downloads\BORRADOR%20FORMATO%20CECA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F1. INF. GENERAL"/>
      <sheetName val="Hoja4"/>
      <sheetName val="F2. COMP. LAB Y COM COMPOR"/>
      <sheetName val="F3. EVIDENCIAS"/>
      <sheetName val="F4. CALF. COM. COMPORT."/>
      <sheetName val="F5. EVA. ÁREAS O DEPENDENCIAS."/>
      <sheetName val="F6. REPOR CLF PRD ANUAL U ORD"/>
      <sheetName val="F7. PLAN DE MEJORAMIENTO"/>
      <sheetName val="F8. EVA. EVENTUAL (Semestre 1)"/>
      <sheetName val="F8. EVA. EVENTUAL (Semestre 2)"/>
      <sheetName val="F9. EV. EXTRAORDINARIA"/>
      <sheetName val="F10. EVA. INFERIOR A 1 AÑO"/>
      <sheetName val="F11. EVA P. PRUEBA"/>
    </sheetNames>
    <sheetDataSet>
      <sheetData sheetId="0"/>
      <sheetData sheetId="1"/>
      <sheetData sheetId="2"/>
      <sheetData sheetId="3">
        <row r="13">
          <cell r="A13" t="str">
            <v>CEDULA DE CIUDADANIA</v>
          </cell>
        </row>
        <row r="16">
          <cell r="I16" t="str">
            <v>Propósito del empleo:</v>
          </cell>
          <cell r="J16"/>
          <cell r="K16"/>
          <cell r="L16"/>
          <cell r="M16"/>
          <cell r="N16"/>
          <cell r="O16"/>
          <cell r="P16"/>
          <cell r="Q16"/>
          <cell r="R16"/>
          <cell r="S16"/>
        </row>
        <row r="17">
          <cell r="I17"/>
          <cell r="J17"/>
          <cell r="K17"/>
          <cell r="L17"/>
          <cell r="M17"/>
          <cell r="N17"/>
          <cell r="O17"/>
          <cell r="P17"/>
          <cell r="Q17"/>
          <cell r="R17"/>
          <cell r="S17"/>
        </row>
        <row r="20">
          <cell r="A20" t="str">
            <v>CEDULA DE CIUDADANIA</v>
          </cell>
          <cell r="B20"/>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23"/>
  <sheetViews>
    <sheetView topLeftCell="A16" zoomScaleNormal="100" workbookViewId="0">
      <selection activeCell="B14" sqref="B14:B49"/>
    </sheetView>
  </sheetViews>
  <sheetFormatPr baseColWidth="10" defaultRowHeight="15" x14ac:dyDescent="0.25"/>
  <cols>
    <col min="1" max="1" width="23.5703125" customWidth="1"/>
    <col min="2" max="2" width="37.42578125" customWidth="1"/>
    <col min="3" max="3" width="42.85546875" customWidth="1"/>
    <col min="4" max="4" width="56.28515625" bestFit="1" customWidth="1"/>
  </cols>
  <sheetData>
    <row r="1" spans="1:4" x14ac:dyDescent="0.25">
      <c r="A1" s="8" t="s">
        <v>89</v>
      </c>
      <c r="B1" s="8" t="s">
        <v>90</v>
      </c>
      <c r="C1" s="8" t="s">
        <v>91</v>
      </c>
      <c r="D1" s="8" t="s">
        <v>92</v>
      </c>
    </row>
    <row r="2" spans="1:4" ht="15" customHeight="1" x14ac:dyDescent="0.25">
      <c r="A2" s="513" t="s">
        <v>93</v>
      </c>
      <c r="B2" s="514" t="s">
        <v>284</v>
      </c>
      <c r="C2" s="510" t="s">
        <v>283</v>
      </c>
      <c r="D2" s="508" t="s">
        <v>282</v>
      </c>
    </row>
    <row r="3" spans="1:4" x14ac:dyDescent="0.25">
      <c r="A3" s="513"/>
      <c r="B3" s="514"/>
      <c r="C3" s="510"/>
      <c r="D3" s="508"/>
    </row>
    <row r="4" spans="1:4" x14ac:dyDescent="0.25">
      <c r="A4" s="513"/>
      <c r="B4" s="514"/>
      <c r="C4" s="510"/>
      <c r="D4" s="508"/>
    </row>
    <row r="5" spans="1:4" x14ac:dyDescent="0.25">
      <c r="A5" s="513"/>
      <c r="B5" s="514"/>
      <c r="C5" s="510"/>
      <c r="D5" s="508"/>
    </row>
    <row r="6" spans="1:4" x14ac:dyDescent="0.25">
      <c r="A6" s="513"/>
      <c r="B6" s="514"/>
      <c r="C6" s="510"/>
      <c r="D6" s="508"/>
    </row>
    <row r="7" spans="1:4" x14ac:dyDescent="0.25">
      <c r="A7" s="513"/>
      <c r="B7" s="514"/>
      <c r="C7" s="510"/>
      <c r="D7" s="508"/>
    </row>
    <row r="8" spans="1:4" x14ac:dyDescent="0.25">
      <c r="A8" s="513"/>
      <c r="B8" s="514"/>
      <c r="C8" s="510"/>
      <c r="D8" s="508"/>
    </row>
    <row r="9" spans="1:4" x14ac:dyDescent="0.25">
      <c r="A9" s="513"/>
      <c r="B9" s="514"/>
      <c r="C9" s="510"/>
      <c r="D9" s="508"/>
    </row>
    <row r="10" spans="1:4" x14ac:dyDescent="0.25">
      <c r="A10" s="513"/>
      <c r="B10" s="514"/>
      <c r="C10" s="510"/>
      <c r="D10" s="508"/>
    </row>
    <row r="11" spans="1:4" x14ac:dyDescent="0.25">
      <c r="A11" s="513"/>
      <c r="B11" s="514"/>
      <c r="C11" s="510"/>
      <c r="D11" s="508"/>
    </row>
    <row r="12" spans="1:4" x14ac:dyDescent="0.25">
      <c r="A12" s="513"/>
      <c r="B12" s="514"/>
      <c r="C12" s="510"/>
      <c r="D12" s="508"/>
    </row>
    <row r="13" spans="1:4" x14ac:dyDescent="0.25">
      <c r="A13" s="513"/>
      <c r="B13" s="514"/>
      <c r="C13" s="510"/>
      <c r="D13" s="508"/>
    </row>
    <row r="14" spans="1:4" ht="15" customHeight="1" x14ac:dyDescent="0.25">
      <c r="A14" s="513"/>
      <c r="B14" s="509" t="s">
        <v>294</v>
      </c>
      <c r="C14" s="510" t="s">
        <v>280</v>
      </c>
      <c r="D14" s="508" t="s">
        <v>279</v>
      </c>
    </row>
    <row r="15" spans="1:4" x14ac:dyDescent="0.25">
      <c r="A15" s="513"/>
      <c r="B15" s="509"/>
      <c r="C15" s="515"/>
      <c r="D15" s="508"/>
    </row>
    <row r="16" spans="1:4" x14ac:dyDescent="0.25">
      <c r="A16" s="513"/>
      <c r="B16" s="509"/>
      <c r="C16" s="515"/>
      <c r="D16" s="508"/>
    </row>
    <row r="17" spans="1:4" x14ac:dyDescent="0.25">
      <c r="A17" s="513"/>
      <c r="B17" s="509"/>
      <c r="C17" s="515"/>
      <c r="D17" s="508"/>
    </row>
    <row r="18" spans="1:4" x14ac:dyDescent="0.25">
      <c r="A18" s="513"/>
      <c r="B18" s="509"/>
      <c r="C18" s="515"/>
      <c r="D18" s="508"/>
    </row>
    <row r="19" spans="1:4" x14ac:dyDescent="0.25">
      <c r="A19" s="513"/>
      <c r="B19" s="509"/>
      <c r="C19" s="515"/>
      <c r="D19" s="508"/>
    </row>
    <row r="20" spans="1:4" x14ac:dyDescent="0.25">
      <c r="A20" s="513"/>
      <c r="B20" s="509"/>
      <c r="C20" s="515"/>
      <c r="D20" s="508"/>
    </row>
    <row r="21" spans="1:4" x14ac:dyDescent="0.25">
      <c r="A21" s="513"/>
      <c r="B21" s="509"/>
      <c r="C21" s="515"/>
      <c r="D21" s="508"/>
    </row>
    <row r="22" spans="1:4" ht="13.5" customHeight="1" x14ac:dyDescent="0.25">
      <c r="A22" s="513"/>
      <c r="B22" s="509"/>
      <c r="C22" s="515"/>
      <c r="D22" s="508"/>
    </row>
    <row r="23" spans="1:4" ht="15" customHeight="1" x14ac:dyDescent="0.25">
      <c r="A23" s="513"/>
      <c r="B23" s="509"/>
      <c r="C23" s="515"/>
      <c r="D23" s="508"/>
    </row>
    <row r="24" spans="1:4" x14ac:dyDescent="0.25">
      <c r="A24" s="513"/>
      <c r="B24" s="509"/>
      <c r="C24" s="515"/>
      <c r="D24" s="508"/>
    </row>
    <row r="25" spans="1:4" x14ac:dyDescent="0.25">
      <c r="A25" s="513"/>
      <c r="B25" s="509"/>
      <c r="C25" s="515"/>
      <c r="D25" s="508"/>
    </row>
    <row r="26" spans="1:4" x14ac:dyDescent="0.25">
      <c r="A26" s="513"/>
      <c r="B26" s="509"/>
      <c r="C26" s="515"/>
      <c r="D26" s="508"/>
    </row>
    <row r="27" spans="1:4" x14ac:dyDescent="0.25">
      <c r="A27" s="513"/>
      <c r="B27" s="509"/>
      <c r="C27" s="515"/>
      <c r="D27" s="508"/>
    </row>
    <row r="28" spans="1:4" x14ac:dyDescent="0.25">
      <c r="A28" s="513"/>
      <c r="B28" s="509"/>
      <c r="C28" s="515"/>
      <c r="D28" s="508"/>
    </row>
    <row r="29" spans="1:4" x14ac:dyDescent="0.25">
      <c r="A29" s="513"/>
      <c r="B29" s="509"/>
      <c r="C29" s="515"/>
      <c r="D29" s="508"/>
    </row>
    <row r="30" spans="1:4" x14ac:dyDescent="0.25">
      <c r="A30" s="513"/>
      <c r="B30" s="509"/>
      <c r="C30" s="515"/>
      <c r="D30" s="508"/>
    </row>
    <row r="31" spans="1:4" x14ac:dyDescent="0.25">
      <c r="A31" s="513"/>
      <c r="B31" s="509"/>
      <c r="C31" s="515"/>
      <c r="D31" s="508"/>
    </row>
    <row r="32" spans="1:4" x14ac:dyDescent="0.25">
      <c r="A32" s="513"/>
      <c r="B32" s="509"/>
      <c r="C32" s="515"/>
      <c r="D32" s="508"/>
    </row>
    <row r="33" spans="1:4" x14ac:dyDescent="0.25">
      <c r="A33" s="513"/>
      <c r="B33" s="509"/>
      <c r="C33" s="515"/>
      <c r="D33" s="508"/>
    </row>
    <row r="34" spans="1:4" x14ac:dyDescent="0.25">
      <c r="A34" s="513"/>
      <c r="B34" s="509"/>
      <c r="C34" s="515"/>
      <c r="D34" s="508"/>
    </row>
    <row r="35" spans="1:4" x14ac:dyDescent="0.25">
      <c r="A35" s="513"/>
      <c r="B35" s="509"/>
      <c r="C35" s="515"/>
      <c r="D35" s="508"/>
    </row>
    <row r="36" spans="1:4" x14ac:dyDescent="0.25">
      <c r="A36" s="513"/>
      <c r="B36" s="509"/>
      <c r="C36" s="515"/>
      <c r="D36" s="508"/>
    </row>
    <row r="37" spans="1:4" x14ac:dyDescent="0.25">
      <c r="A37" s="513"/>
      <c r="B37" s="509"/>
      <c r="C37" s="515"/>
      <c r="D37" s="508"/>
    </row>
    <row r="38" spans="1:4" x14ac:dyDescent="0.25">
      <c r="A38" s="513"/>
      <c r="B38" s="509"/>
      <c r="C38" s="515"/>
      <c r="D38" s="508"/>
    </row>
    <row r="39" spans="1:4" x14ac:dyDescent="0.25">
      <c r="A39" s="513"/>
      <c r="B39" s="509"/>
      <c r="C39" s="515"/>
      <c r="D39" s="508"/>
    </row>
    <row r="40" spans="1:4" x14ac:dyDescent="0.25">
      <c r="A40" s="513"/>
      <c r="B40" s="509"/>
      <c r="C40" s="515"/>
      <c r="D40" s="508"/>
    </row>
    <row r="41" spans="1:4" x14ac:dyDescent="0.25">
      <c r="A41" s="513"/>
      <c r="B41" s="509"/>
      <c r="C41" s="515"/>
      <c r="D41" s="508"/>
    </row>
    <row r="42" spans="1:4" x14ac:dyDescent="0.25">
      <c r="A42" s="513"/>
      <c r="B42" s="509"/>
      <c r="C42" s="515"/>
      <c r="D42" s="508"/>
    </row>
    <row r="43" spans="1:4" ht="18" customHeight="1" x14ac:dyDescent="0.25">
      <c r="A43" s="513"/>
      <c r="B43" s="509"/>
      <c r="C43" s="515"/>
      <c r="D43" s="508"/>
    </row>
    <row r="44" spans="1:4" x14ac:dyDescent="0.25">
      <c r="A44" s="513"/>
      <c r="B44" s="509"/>
      <c r="C44" s="515"/>
      <c r="D44" s="508"/>
    </row>
    <row r="45" spans="1:4" x14ac:dyDescent="0.25">
      <c r="A45" s="513"/>
      <c r="B45" s="509"/>
      <c r="C45" s="515"/>
      <c r="D45" s="508"/>
    </row>
    <row r="46" spans="1:4" x14ac:dyDescent="0.25">
      <c r="A46" s="513"/>
      <c r="B46" s="509"/>
      <c r="C46" s="515"/>
      <c r="D46" s="508"/>
    </row>
    <row r="47" spans="1:4" x14ac:dyDescent="0.25">
      <c r="A47" s="513"/>
      <c r="B47" s="509"/>
      <c r="C47" s="515"/>
      <c r="D47" s="508"/>
    </row>
    <row r="48" spans="1:4" x14ac:dyDescent="0.25">
      <c r="A48" s="513"/>
      <c r="B48" s="509"/>
      <c r="C48" s="515"/>
      <c r="D48" s="508"/>
    </row>
    <row r="49" spans="1:4" x14ac:dyDescent="0.25">
      <c r="A49" s="513"/>
      <c r="B49" s="509"/>
      <c r="C49" s="515"/>
      <c r="D49" s="508"/>
    </row>
    <row r="50" spans="1:4" ht="15" customHeight="1" x14ac:dyDescent="0.25">
      <c r="A50" s="513"/>
      <c r="B50" s="509" t="s">
        <v>278</v>
      </c>
      <c r="C50" s="510" t="s">
        <v>277</v>
      </c>
      <c r="D50" s="508" t="s">
        <v>276</v>
      </c>
    </row>
    <row r="51" spans="1:4" x14ac:dyDescent="0.25">
      <c r="A51" s="513"/>
      <c r="B51" s="509"/>
      <c r="C51" s="510"/>
      <c r="D51" s="508"/>
    </row>
    <row r="52" spans="1:4" x14ac:dyDescent="0.25">
      <c r="A52" s="513"/>
      <c r="B52" s="509"/>
      <c r="C52" s="510"/>
      <c r="D52" s="508"/>
    </row>
    <row r="53" spans="1:4" x14ac:dyDescent="0.25">
      <c r="A53" s="513"/>
      <c r="B53" s="509"/>
      <c r="C53" s="510"/>
      <c r="D53" s="508"/>
    </row>
    <row r="54" spans="1:4" x14ac:dyDescent="0.25">
      <c r="A54" s="513"/>
      <c r="B54" s="509"/>
      <c r="C54" s="510"/>
      <c r="D54" s="508"/>
    </row>
    <row r="55" spans="1:4" x14ac:dyDescent="0.25">
      <c r="A55" s="513"/>
      <c r="B55" s="509"/>
      <c r="C55" s="510"/>
      <c r="D55" s="508"/>
    </row>
    <row r="56" spans="1:4" ht="12" customHeight="1" x14ac:dyDescent="0.25">
      <c r="A56" s="513"/>
      <c r="B56" s="509"/>
      <c r="C56" s="510"/>
      <c r="D56" s="508"/>
    </row>
    <row r="57" spans="1:4" ht="15" customHeight="1" x14ac:dyDescent="0.25">
      <c r="A57" s="513"/>
      <c r="B57" s="509"/>
      <c r="C57" s="510"/>
      <c r="D57" s="508"/>
    </row>
    <row r="58" spans="1:4" x14ac:dyDescent="0.25">
      <c r="A58" s="513"/>
      <c r="B58" s="509"/>
      <c r="C58" s="510"/>
      <c r="D58" s="508"/>
    </row>
    <row r="59" spans="1:4" x14ac:dyDescent="0.25">
      <c r="A59" s="513"/>
      <c r="B59" s="509"/>
      <c r="C59" s="510"/>
      <c r="D59" s="508"/>
    </row>
    <row r="60" spans="1:4" x14ac:dyDescent="0.25">
      <c r="A60" s="513"/>
      <c r="B60" s="509"/>
      <c r="C60" s="510"/>
      <c r="D60" s="508"/>
    </row>
    <row r="61" spans="1:4" x14ac:dyDescent="0.25">
      <c r="A61" s="513"/>
      <c r="B61" s="509"/>
      <c r="C61" s="510"/>
      <c r="D61" s="508"/>
    </row>
    <row r="62" spans="1:4" ht="15" customHeight="1" x14ac:dyDescent="0.25">
      <c r="A62" s="513"/>
      <c r="B62" s="509" t="s">
        <v>275</v>
      </c>
      <c r="C62" s="510" t="s">
        <v>274</v>
      </c>
      <c r="D62" s="508" t="s">
        <v>273</v>
      </c>
    </row>
    <row r="63" spans="1:4" x14ac:dyDescent="0.25">
      <c r="A63" s="513"/>
      <c r="B63" s="509"/>
      <c r="C63" s="510"/>
      <c r="D63" s="508"/>
    </row>
    <row r="64" spans="1:4" x14ac:dyDescent="0.25">
      <c r="A64" s="513"/>
      <c r="B64" s="509"/>
      <c r="C64" s="510"/>
      <c r="D64" s="508"/>
    </row>
    <row r="65" spans="1:4" x14ac:dyDescent="0.25">
      <c r="A65" s="513"/>
      <c r="B65" s="509"/>
      <c r="C65" s="510"/>
      <c r="D65" s="508"/>
    </row>
    <row r="66" spans="1:4" x14ac:dyDescent="0.25">
      <c r="A66" s="513"/>
      <c r="B66" s="509"/>
      <c r="C66" s="510"/>
      <c r="D66" s="508"/>
    </row>
    <row r="67" spans="1:4" x14ac:dyDescent="0.25">
      <c r="A67" s="513"/>
      <c r="B67" s="509"/>
      <c r="C67" s="510"/>
      <c r="D67" s="508"/>
    </row>
    <row r="68" spans="1:4" x14ac:dyDescent="0.25">
      <c r="A68" s="513"/>
      <c r="B68" s="509"/>
      <c r="C68" s="510"/>
      <c r="D68" s="508"/>
    </row>
    <row r="69" spans="1:4" x14ac:dyDescent="0.25">
      <c r="A69" s="513"/>
      <c r="B69" s="509"/>
      <c r="C69" s="510"/>
      <c r="D69" s="508"/>
    </row>
    <row r="70" spans="1:4" x14ac:dyDescent="0.25">
      <c r="A70" s="513"/>
      <c r="B70" s="509"/>
      <c r="C70" s="510"/>
      <c r="D70" s="508"/>
    </row>
    <row r="71" spans="1:4" x14ac:dyDescent="0.25">
      <c r="A71" s="513"/>
      <c r="B71" s="509"/>
      <c r="C71" s="510"/>
      <c r="D71" s="508"/>
    </row>
    <row r="72" spans="1:4" x14ac:dyDescent="0.25">
      <c r="A72" s="513"/>
      <c r="B72" s="509"/>
      <c r="C72" s="510"/>
      <c r="D72" s="508"/>
    </row>
    <row r="73" spans="1:4" x14ac:dyDescent="0.25">
      <c r="A73" s="513"/>
      <c r="B73" s="509"/>
      <c r="C73" s="510"/>
      <c r="D73" s="508"/>
    </row>
    <row r="74" spans="1:4" x14ac:dyDescent="0.25">
      <c r="A74" s="513"/>
      <c r="B74" s="509"/>
      <c r="C74" s="510"/>
      <c r="D74" s="508"/>
    </row>
    <row r="75" spans="1:4" x14ac:dyDescent="0.25">
      <c r="A75" s="513"/>
      <c r="B75" s="509"/>
      <c r="C75" s="510"/>
      <c r="D75" s="508"/>
    </row>
    <row r="76" spans="1:4" x14ac:dyDescent="0.25">
      <c r="A76" s="513"/>
      <c r="B76" s="509"/>
      <c r="C76" s="510"/>
      <c r="D76" s="508"/>
    </row>
    <row r="77" spans="1:4" x14ac:dyDescent="0.25">
      <c r="A77" s="513"/>
      <c r="B77" s="509"/>
      <c r="C77" s="510"/>
      <c r="D77" s="508"/>
    </row>
    <row r="78" spans="1:4" x14ac:dyDescent="0.25">
      <c r="A78" s="513"/>
      <c r="B78" s="509"/>
      <c r="C78" s="510"/>
      <c r="D78" s="508"/>
    </row>
    <row r="79" spans="1:4" x14ac:dyDescent="0.25">
      <c r="A79" s="513"/>
      <c r="B79" s="509"/>
      <c r="C79" s="510"/>
      <c r="D79" s="508"/>
    </row>
    <row r="80" spans="1:4" x14ac:dyDescent="0.25">
      <c r="A80" s="513"/>
      <c r="B80" s="509"/>
      <c r="C80" s="510"/>
      <c r="D80" s="508"/>
    </row>
    <row r="81" spans="1:4" x14ac:dyDescent="0.25">
      <c r="A81" s="513"/>
      <c r="B81" s="509"/>
      <c r="C81" s="510"/>
      <c r="D81" s="508"/>
    </row>
    <row r="82" spans="1:4" x14ac:dyDescent="0.25">
      <c r="A82" s="513"/>
      <c r="B82" s="509"/>
      <c r="C82" s="510"/>
      <c r="D82" s="508"/>
    </row>
    <row r="83" spans="1:4" x14ac:dyDescent="0.25">
      <c r="A83" s="513"/>
      <c r="B83" s="509"/>
      <c r="C83" s="510"/>
      <c r="D83" s="508"/>
    </row>
    <row r="84" spans="1:4" x14ac:dyDescent="0.25">
      <c r="A84" s="513"/>
      <c r="B84" s="509"/>
      <c r="C84" s="510"/>
      <c r="D84" s="508"/>
    </row>
    <row r="85" spans="1:4" x14ac:dyDescent="0.25">
      <c r="A85" s="513"/>
      <c r="B85" s="509"/>
      <c r="C85" s="510"/>
      <c r="D85" s="508"/>
    </row>
    <row r="86" spans="1:4" x14ac:dyDescent="0.25">
      <c r="A86" s="513"/>
      <c r="B86" s="509"/>
      <c r="C86" s="510"/>
      <c r="D86" s="508"/>
    </row>
    <row r="87" spans="1:4" x14ac:dyDescent="0.25">
      <c r="A87" s="513"/>
      <c r="B87" s="509"/>
      <c r="C87" s="510"/>
      <c r="D87" s="508"/>
    </row>
    <row r="88" spans="1:4" x14ac:dyDescent="0.25">
      <c r="A88" s="513"/>
      <c r="B88" s="512" t="s">
        <v>333</v>
      </c>
      <c r="C88" s="510" t="s">
        <v>332</v>
      </c>
      <c r="D88" s="508" t="s">
        <v>331</v>
      </c>
    </row>
    <row r="89" spans="1:4" x14ac:dyDescent="0.25">
      <c r="A89" s="513"/>
      <c r="B89" s="512"/>
      <c r="C89" s="510"/>
      <c r="D89" s="508"/>
    </row>
    <row r="90" spans="1:4" x14ac:dyDescent="0.25">
      <c r="A90" s="513"/>
      <c r="B90" s="512"/>
      <c r="C90" s="510"/>
      <c r="D90" s="508"/>
    </row>
    <row r="91" spans="1:4" x14ac:dyDescent="0.25">
      <c r="A91" s="513"/>
      <c r="B91" s="512"/>
      <c r="C91" s="510"/>
      <c r="D91" s="508"/>
    </row>
    <row r="92" spans="1:4" x14ac:dyDescent="0.25">
      <c r="A92" s="513"/>
      <c r="B92" s="512"/>
      <c r="C92" s="510"/>
      <c r="D92" s="508"/>
    </row>
    <row r="93" spans="1:4" x14ac:dyDescent="0.25">
      <c r="A93" s="513"/>
      <c r="B93" s="512"/>
      <c r="C93" s="510"/>
      <c r="D93" s="508"/>
    </row>
    <row r="94" spans="1:4" x14ac:dyDescent="0.25">
      <c r="A94" s="513"/>
      <c r="B94" s="512"/>
      <c r="C94" s="510"/>
      <c r="D94" s="508"/>
    </row>
    <row r="95" spans="1:4" x14ac:dyDescent="0.25">
      <c r="A95" s="513"/>
      <c r="B95" s="512"/>
      <c r="C95" s="510"/>
      <c r="D95" s="508"/>
    </row>
    <row r="96" spans="1:4" x14ac:dyDescent="0.25">
      <c r="A96" s="513"/>
      <c r="B96" s="512"/>
      <c r="C96" s="510"/>
      <c r="D96" s="508"/>
    </row>
    <row r="97" spans="1:4" x14ac:dyDescent="0.25">
      <c r="A97" s="513"/>
      <c r="B97" s="512"/>
      <c r="C97" s="510"/>
      <c r="D97" s="508"/>
    </row>
    <row r="98" spans="1:4" x14ac:dyDescent="0.25">
      <c r="A98" s="513"/>
      <c r="B98" s="512"/>
      <c r="C98" s="510"/>
      <c r="D98" s="508"/>
    </row>
    <row r="99" spans="1:4" x14ac:dyDescent="0.25">
      <c r="A99" s="513"/>
      <c r="B99" s="512"/>
      <c r="C99" s="510"/>
      <c r="D99" s="508"/>
    </row>
    <row r="100" spans="1:4" ht="15" customHeight="1" x14ac:dyDescent="0.25">
      <c r="A100" s="513"/>
      <c r="B100" s="512"/>
      <c r="C100" s="510"/>
      <c r="D100" s="508"/>
    </row>
    <row r="101" spans="1:4" x14ac:dyDescent="0.25">
      <c r="A101" s="513"/>
      <c r="B101" s="512"/>
      <c r="C101" s="510"/>
      <c r="D101" s="508"/>
    </row>
    <row r="102" spans="1:4" x14ac:dyDescent="0.25">
      <c r="A102" s="513"/>
      <c r="B102" s="512"/>
      <c r="C102" s="510"/>
      <c r="D102" s="508"/>
    </row>
    <row r="103" spans="1:4" x14ac:dyDescent="0.25">
      <c r="A103" s="513"/>
      <c r="B103" s="512"/>
      <c r="C103" s="510"/>
      <c r="D103" s="508"/>
    </row>
    <row r="104" spans="1:4" x14ac:dyDescent="0.25">
      <c r="A104" s="513"/>
      <c r="B104" s="512"/>
      <c r="C104" s="510"/>
      <c r="D104" s="508"/>
    </row>
    <row r="105" spans="1:4" x14ac:dyDescent="0.25">
      <c r="A105" s="513"/>
      <c r="B105" s="512"/>
      <c r="C105" s="510"/>
      <c r="D105" s="508"/>
    </row>
    <row r="106" spans="1:4" x14ac:dyDescent="0.25">
      <c r="A106" s="513"/>
      <c r="B106" s="512"/>
      <c r="C106" s="510"/>
      <c r="D106" s="508"/>
    </row>
    <row r="107" spans="1:4" x14ac:dyDescent="0.25">
      <c r="A107" s="513"/>
      <c r="B107" s="512"/>
      <c r="C107" s="510"/>
      <c r="D107" s="508"/>
    </row>
    <row r="108" spans="1:4" x14ac:dyDescent="0.25">
      <c r="A108" s="513"/>
      <c r="B108" s="512"/>
      <c r="C108" s="510"/>
      <c r="D108" s="508"/>
    </row>
    <row r="109" spans="1:4" x14ac:dyDescent="0.25">
      <c r="A109" s="513"/>
      <c r="B109" s="516" t="s">
        <v>330</v>
      </c>
      <c r="C109" s="510" t="s">
        <v>329</v>
      </c>
      <c r="D109" s="508" t="s">
        <v>328</v>
      </c>
    </row>
    <row r="110" spans="1:4" x14ac:dyDescent="0.25">
      <c r="A110" s="513"/>
      <c r="B110" s="516"/>
      <c r="C110" s="510"/>
      <c r="D110" s="508"/>
    </row>
    <row r="111" spans="1:4" x14ac:dyDescent="0.25">
      <c r="A111" s="513"/>
      <c r="B111" s="516"/>
      <c r="C111" s="510"/>
      <c r="D111" s="508"/>
    </row>
    <row r="112" spans="1:4" ht="15" customHeight="1" x14ac:dyDescent="0.25">
      <c r="A112" s="513"/>
      <c r="B112" s="516"/>
      <c r="C112" s="510"/>
      <c r="D112" s="508"/>
    </row>
    <row r="113" spans="1:4" x14ac:dyDescent="0.25">
      <c r="A113" s="513"/>
      <c r="B113" s="516"/>
      <c r="C113" s="510"/>
      <c r="D113" s="508"/>
    </row>
    <row r="114" spans="1:4" x14ac:dyDescent="0.25">
      <c r="A114" s="513"/>
      <c r="B114" s="516"/>
      <c r="C114" s="510"/>
      <c r="D114" s="508"/>
    </row>
    <row r="115" spans="1:4" x14ac:dyDescent="0.25">
      <c r="A115" s="513"/>
      <c r="B115" s="516"/>
      <c r="C115" s="510"/>
      <c r="D115" s="508"/>
    </row>
    <row r="116" spans="1:4" x14ac:dyDescent="0.25">
      <c r="A116" s="513"/>
      <c r="B116" s="516"/>
      <c r="C116" s="510"/>
      <c r="D116" s="508"/>
    </row>
    <row r="117" spans="1:4" x14ac:dyDescent="0.25">
      <c r="A117" s="513"/>
      <c r="B117" s="516"/>
      <c r="C117" s="510"/>
      <c r="D117" s="508"/>
    </row>
    <row r="118" spans="1:4" x14ac:dyDescent="0.25">
      <c r="A118" s="513"/>
      <c r="B118" s="516"/>
      <c r="C118" s="510"/>
      <c r="D118" s="508"/>
    </row>
    <row r="119" spans="1:4" x14ac:dyDescent="0.25">
      <c r="A119" s="513"/>
      <c r="B119" s="516"/>
      <c r="C119" s="510"/>
      <c r="D119" s="508"/>
    </row>
    <row r="120" spans="1:4" x14ac:dyDescent="0.25">
      <c r="A120" s="513"/>
      <c r="B120" s="516"/>
      <c r="C120" s="510"/>
      <c r="D120" s="508"/>
    </row>
    <row r="121" spans="1:4" x14ac:dyDescent="0.25">
      <c r="A121" s="513"/>
      <c r="B121" s="516"/>
      <c r="C121" s="510"/>
      <c r="D121" s="508"/>
    </row>
    <row r="122" spans="1:4" ht="15" customHeight="1" x14ac:dyDescent="0.25">
      <c r="A122" s="513"/>
      <c r="B122" s="516"/>
      <c r="C122" s="510"/>
      <c r="D122" s="508"/>
    </row>
    <row r="123" spans="1:4" x14ac:dyDescent="0.25">
      <c r="A123" s="513"/>
      <c r="B123" s="516"/>
      <c r="C123" s="510"/>
      <c r="D123" s="508"/>
    </row>
    <row r="124" spans="1:4" x14ac:dyDescent="0.25">
      <c r="A124" s="513"/>
      <c r="B124" s="516"/>
      <c r="C124" s="510"/>
      <c r="D124" s="508"/>
    </row>
    <row r="125" spans="1:4" x14ac:dyDescent="0.25">
      <c r="A125" s="513"/>
      <c r="B125" s="516"/>
      <c r="C125" s="510"/>
      <c r="D125" s="508"/>
    </row>
    <row r="126" spans="1:4" x14ac:dyDescent="0.25">
      <c r="A126" s="513"/>
      <c r="B126" s="516"/>
      <c r="C126" s="510"/>
      <c r="D126" s="508"/>
    </row>
    <row r="127" spans="1:4" x14ac:dyDescent="0.25">
      <c r="A127" s="513"/>
      <c r="B127" s="516"/>
      <c r="C127" s="510"/>
      <c r="D127" s="508"/>
    </row>
    <row r="128" spans="1:4" x14ac:dyDescent="0.25">
      <c r="A128" s="513"/>
      <c r="B128" s="516"/>
      <c r="C128" s="510"/>
      <c r="D128" s="508"/>
    </row>
    <row r="129" spans="1:4" x14ac:dyDescent="0.25">
      <c r="A129" s="513"/>
      <c r="B129" s="516"/>
      <c r="C129" s="510"/>
      <c r="D129" s="508"/>
    </row>
    <row r="130" spans="1:4" x14ac:dyDescent="0.25">
      <c r="A130" s="513"/>
      <c r="B130" s="516"/>
      <c r="C130" s="510"/>
      <c r="D130" s="508"/>
    </row>
    <row r="131" spans="1:4" x14ac:dyDescent="0.25">
      <c r="A131" s="513"/>
      <c r="B131" s="516"/>
      <c r="C131" s="510"/>
      <c r="D131" s="508"/>
    </row>
    <row r="132" spans="1:4" x14ac:dyDescent="0.25">
      <c r="A132" s="513"/>
      <c r="B132" s="516"/>
      <c r="C132" s="510"/>
      <c r="D132" s="508"/>
    </row>
    <row r="133" spans="1:4" x14ac:dyDescent="0.25">
      <c r="A133" s="513"/>
      <c r="B133" s="516"/>
      <c r="C133" s="510"/>
      <c r="D133" s="508"/>
    </row>
    <row r="134" spans="1:4" x14ac:dyDescent="0.25">
      <c r="A134" s="513"/>
      <c r="B134" s="516"/>
      <c r="C134" s="510"/>
      <c r="D134" s="508"/>
    </row>
    <row r="135" spans="1:4" x14ac:dyDescent="0.25">
      <c r="A135" s="513"/>
      <c r="B135" s="516"/>
      <c r="C135" s="510"/>
      <c r="D135" s="508"/>
    </row>
    <row r="136" spans="1:4" x14ac:dyDescent="0.25">
      <c r="A136" s="513"/>
      <c r="B136" s="516"/>
      <c r="C136" s="510"/>
      <c r="D136" s="508"/>
    </row>
    <row r="137" spans="1:4" x14ac:dyDescent="0.25">
      <c r="A137" s="513"/>
      <c r="B137" s="516"/>
      <c r="C137" s="510"/>
      <c r="D137" s="508"/>
    </row>
    <row r="138" spans="1:4" x14ac:dyDescent="0.25">
      <c r="A138" s="513"/>
      <c r="B138" s="516"/>
      <c r="C138" s="510"/>
      <c r="D138" s="508"/>
    </row>
    <row r="139" spans="1:4" x14ac:dyDescent="0.25">
      <c r="A139" s="513"/>
      <c r="B139" s="516"/>
      <c r="C139" s="510"/>
      <c r="D139" s="508"/>
    </row>
    <row r="140" spans="1:4" x14ac:dyDescent="0.25">
      <c r="A140" s="513"/>
      <c r="B140" s="516"/>
      <c r="C140" s="510"/>
      <c r="D140" s="508"/>
    </row>
    <row r="141" spans="1:4" ht="15" customHeight="1" x14ac:dyDescent="0.25">
      <c r="A141" s="513"/>
      <c r="B141" s="516"/>
      <c r="C141" s="510"/>
      <c r="D141" s="508"/>
    </row>
    <row r="142" spans="1:4" x14ac:dyDescent="0.25">
      <c r="A142" s="513"/>
      <c r="B142" s="516"/>
      <c r="C142" s="510"/>
      <c r="D142" s="508"/>
    </row>
    <row r="143" spans="1:4" x14ac:dyDescent="0.25">
      <c r="A143" s="513"/>
      <c r="B143" s="509" t="s">
        <v>327</v>
      </c>
      <c r="C143" s="510" t="s">
        <v>326</v>
      </c>
      <c r="D143" s="508" t="s">
        <v>325</v>
      </c>
    </row>
    <row r="144" spans="1:4" x14ac:dyDescent="0.25">
      <c r="A144" s="513"/>
      <c r="B144" s="509"/>
      <c r="C144" s="510"/>
      <c r="D144" s="508"/>
    </row>
    <row r="145" spans="1:4" x14ac:dyDescent="0.25">
      <c r="A145" s="513"/>
      <c r="B145" s="509"/>
      <c r="C145" s="510"/>
      <c r="D145" s="508"/>
    </row>
    <row r="146" spans="1:4" x14ac:dyDescent="0.25">
      <c r="A146" s="513"/>
      <c r="B146" s="509"/>
      <c r="C146" s="510"/>
      <c r="D146" s="508"/>
    </row>
    <row r="147" spans="1:4" x14ac:dyDescent="0.25">
      <c r="A147" s="513"/>
      <c r="B147" s="509"/>
      <c r="C147" s="510"/>
      <c r="D147" s="508"/>
    </row>
    <row r="148" spans="1:4" x14ac:dyDescent="0.25">
      <c r="A148" s="513"/>
      <c r="B148" s="509"/>
      <c r="C148" s="510"/>
      <c r="D148" s="508"/>
    </row>
    <row r="149" spans="1:4" x14ac:dyDescent="0.25">
      <c r="A149" s="513"/>
      <c r="B149" s="509"/>
      <c r="C149" s="510"/>
      <c r="D149" s="508"/>
    </row>
    <row r="150" spans="1:4" x14ac:dyDescent="0.25">
      <c r="A150" s="513"/>
      <c r="B150" s="509"/>
      <c r="C150" s="510"/>
      <c r="D150" s="508"/>
    </row>
    <row r="151" spans="1:4" x14ac:dyDescent="0.25">
      <c r="A151" s="513"/>
      <c r="B151" s="509"/>
      <c r="C151" s="510"/>
      <c r="D151" s="508"/>
    </row>
    <row r="152" spans="1:4" x14ac:dyDescent="0.25">
      <c r="A152" s="513"/>
      <c r="B152" s="509"/>
      <c r="C152" s="510"/>
      <c r="D152" s="508"/>
    </row>
    <row r="153" spans="1:4" x14ac:dyDescent="0.25">
      <c r="A153" s="513"/>
      <c r="B153" s="509"/>
      <c r="C153" s="510"/>
      <c r="D153" s="508"/>
    </row>
    <row r="154" spans="1:4" x14ac:dyDescent="0.25">
      <c r="A154" s="513"/>
      <c r="B154" s="509"/>
      <c r="C154" s="510"/>
      <c r="D154" s="508"/>
    </row>
    <row r="155" spans="1:4" x14ac:dyDescent="0.25">
      <c r="A155" s="513"/>
      <c r="B155" s="509"/>
      <c r="C155" s="510"/>
      <c r="D155" s="508"/>
    </row>
    <row r="156" spans="1:4" x14ac:dyDescent="0.25">
      <c r="A156" s="513"/>
      <c r="B156" s="509"/>
      <c r="C156" s="510"/>
      <c r="D156" s="508"/>
    </row>
    <row r="157" spans="1:4" x14ac:dyDescent="0.25">
      <c r="A157" s="513"/>
      <c r="B157" s="509"/>
      <c r="C157" s="510"/>
      <c r="D157" s="508"/>
    </row>
    <row r="158" spans="1:4" x14ac:dyDescent="0.25">
      <c r="A158" s="513"/>
      <c r="B158" s="509"/>
      <c r="C158" s="510"/>
      <c r="D158" s="508"/>
    </row>
    <row r="159" spans="1:4" x14ac:dyDescent="0.25">
      <c r="A159" s="513"/>
      <c r="B159" s="509"/>
      <c r="C159" s="510"/>
      <c r="D159" s="508"/>
    </row>
    <row r="160" spans="1:4" x14ac:dyDescent="0.25">
      <c r="A160" s="513"/>
      <c r="B160" s="509"/>
      <c r="C160" s="510"/>
      <c r="D160" s="508"/>
    </row>
    <row r="161" spans="1:4" x14ac:dyDescent="0.25">
      <c r="A161" s="513"/>
      <c r="B161" s="509"/>
      <c r="C161" s="510"/>
      <c r="D161" s="508"/>
    </row>
    <row r="162" spans="1:4" ht="15" customHeight="1" x14ac:dyDescent="0.25">
      <c r="A162" s="513"/>
      <c r="B162" s="509"/>
      <c r="C162" s="510"/>
      <c r="D162" s="508"/>
    </row>
    <row r="163" spans="1:4" x14ac:dyDescent="0.25">
      <c r="A163" s="513"/>
      <c r="B163" s="509"/>
      <c r="C163" s="510"/>
      <c r="D163" s="508"/>
    </row>
    <row r="164" spans="1:4" x14ac:dyDescent="0.25">
      <c r="A164" s="513"/>
      <c r="B164" s="509"/>
      <c r="C164" s="510"/>
      <c r="D164" s="508"/>
    </row>
    <row r="165" spans="1:4" x14ac:dyDescent="0.25">
      <c r="A165" s="513"/>
      <c r="B165" s="509"/>
      <c r="C165" s="510"/>
      <c r="D165" s="508"/>
    </row>
    <row r="166" spans="1:4" x14ac:dyDescent="0.25">
      <c r="A166" s="513"/>
      <c r="B166" s="509"/>
      <c r="C166" s="510"/>
      <c r="D166" s="508"/>
    </row>
    <row r="167" spans="1:4" x14ac:dyDescent="0.25">
      <c r="A167" s="513"/>
      <c r="B167" s="509"/>
      <c r="C167" s="510"/>
      <c r="D167" s="508"/>
    </row>
    <row r="168" spans="1:4" x14ac:dyDescent="0.25">
      <c r="A168" s="513"/>
      <c r="B168" s="509"/>
      <c r="C168" s="510"/>
      <c r="D168" s="508"/>
    </row>
    <row r="169" spans="1:4" x14ac:dyDescent="0.25">
      <c r="A169" s="513"/>
      <c r="B169" s="509"/>
      <c r="C169" s="510"/>
      <c r="D169" s="508"/>
    </row>
    <row r="170" spans="1:4" x14ac:dyDescent="0.25">
      <c r="A170" s="513"/>
      <c r="B170" s="509"/>
      <c r="C170" s="510"/>
      <c r="D170" s="508"/>
    </row>
    <row r="171" spans="1:4" x14ac:dyDescent="0.25">
      <c r="A171" s="513"/>
      <c r="B171" s="509"/>
      <c r="C171" s="510"/>
      <c r="D171" s="508"/>
    </row>
    <row r="172" spans="1:4" x14ac:dyDescent="0.25">
      <c r="A172" s="513"/>
      <c r="B172" s="509"/>
      <c r="C172" s="510"/>
      <c r="D172" s="508"/>
    </row>
    <row r="173" spans="1:4" x14ac:dyDescent="0.25">
      <c r="A173" s="513"/>
      <c r="B173" s="509"/>
      <c r="C173" s="510"/>
      <c r="D173" s="508"/>
    </row>
    <row r="174" spans="1:4" x14ac:dyDescent="0.25">
      <c r="A174" s="513"/>
      <c r="B174" s="509"/>
      <c r="C174" s="510"/>
      <c r="D174" s="508"/>
    </row>
    <row r="175" spans="1:4" x14ac:dyDescent="0.25">
      <c r="A175" s="513"/>
      <c r="B175" s="509"/>
      <c r="C175" s="510"/>
      <c r="D175" s="508"/>
    </row>
    <row r="176" spans="1:4" x14ac:dyDescent="0.25">
      <c r="A176" s="513"/>
      <c r="B176" s="509"/>
      <c r="C176" s="510"/>
      <c r="D176" s="508"/>
    </row>
    <row r="177" spans="1:4" x14ac:dyDescent="0.25">
      <c r="A177" s="513"/>
      <c r="B177" s="509"/>
      <c r="C177" s="510"/>
      <c r="D177" s="508"/>
    </row>
    <row r="178" spans="1:4" x14ac:dyDescent="0.25">
      <c r="A178" s="513"/>
      <c r="B178" s="509"/>
      <c r="C178" s="510"/>
      <c r="D178" s="508"/>
    </row>
    <row r="179" spans="1:4" x14ac:dyDescent="0.25">
      <c r="A179" s="513"/>
      <c r="B179" s="509"/>
      <c r="C179" s="510"/>
      <c r="D179" s="508"/>
    </row>
    <row r="180" spans="1:4" x14ac:dyDescent="0.25">
      <c r="A180" s="513"/>
      <c r="B180" s="509"/>
      <c r="C180" s="510"/>
      <c r="D180" s="508"/>
    </row>
    <row r="181" spans="1:4" x14ac:dyDescent="0.25">
      <c r="A181" s="513"/>
      <c r="B181" s="509"/>
      <c r="C181" s="510"/>
      <c r="D181" s="508"/>
    </row>
    <row r="182" spans="1:4" x14ac:dyDescent="0.25">
      <c r="A182" s="513"/>
      <c r="B182" s="509"/>
      <c r="C182" s="510"/>
      <c r="D182" s="508"/>
    </row>
    <row r="183" spans="1:4" x14ac:dyDescent="0.25">
      <c r="A183" s="513"/>
      <c r="B183" s="509"/>
      <c r="C183" s="510"/>
      <c r="D183" s="508"/>
    </row>
    <row r="184" spans="1:4" x14ac:dyDescent="0.25">
      <c r="A184" s="513"/>
      <c r="B184" s="509"/>
      <c r="C184" s="510"/>
      <c r="D184" s="508"/>
    </row>
    <row r="185" spans="1:4" x14ac:dyDescent="0.25">
      <c r="A185" s="513"/>
      <c r="B185" s="509"/>
      <c r="C185" s="510"/>
      <c r="D185" s="508"/>
    </row>
    <row r="186" spans="1:4" x14ac:dyDescent="0.25">
      <c r="A186" s="513"/>
      <c r="B186" s="509" t="s">
        <v>324</v>
      </c>
      <c r="C186" s="510" t="s">
        <v>323</v>
      </c>
      <c r="D186" s="508" t="s">
        <v>322</v>
      </c>
    </row>
    <row r="187" spans="1:4" x14ac:dyDescent="0.25">
      <c r="A187" s="513"/>
      <c r="B187" s="509"/>
      <c r="C187" s="510"/>
      <c r="D187" s="508"/>
    </row>
    <row r="188" spans="1:4" x14ac:dyDescent="0.25">
      <c r="A188" s="513"/>
      <c r="B188" s="509"/>
      <c r="C188" s="510"/>
      <c r="D188" s="508"/>
    </row>
    <row r="189" spans="1:4" x14ac:dyDescent="0.25">
      <c r="A189" s="513"/>
      <c r="B189" s="509"/>
      <c r="C189" s="510"/>
      <c r="D189" s="508"/>
    </row>
    <row r="190" spans="1:4" x14ac:dyDescent="0.25">
      <c r="A190" s="513"/>
      <c r="B190" s="509"/>
      <c r="C190" s="510"/>
      <c r="D190" s="508"/>
    </row>
    <row r="191" spans="1:4" x14ac:dyDescent="0.25">
      <c r="A191" s="513"/>
      <c r="B191" s="509"/>
      <c r="C191" s="510"/>
      <c r="D191" s="508"/>
    </row>
    <row r="192" spans="1:4" x14ac:dyDescent="0.25">
      <c r="A192" s="513"/>
      <c r="B192" s="509"/>
      <c r="C192" s="510"/>
      <c r="D192" s="508"/>
    </row>
    <row r="193" spans="1:4" x14ac:dyDescent="0.25">
      <c r="A193" s="513"/>
      <c r="B193" s="509"/>
      <c r="C193" s="510"/>
      <c r="D193" s="508"/>
    </row>
    <row r="194" spans="1:4" x14ac:dyDescent="0.25">
      <c r="A194" s="513"/>
      <c r="B194" s="509"/>
      <c r="C194" s="510"/>
      <c r="D194" s="508"/>
    </row>
    <row r="195" spans="1:4" x14ac:dyDescent="0.25">
      <c r="A195" s="513"/>
      <c r="B195" s="509"/>
      <c r="C195" s="510"/>
      <c r="D195" s="508"/>
    </row>
    <row r="196" spans="1:4" ht="15" customHeight="1" x14ac:dyDescent="0.25">
      <c r="A196" s="513"/>
      <c r="B196" s="509"/>
      <c r="C196" s="510"/>
      <c r="D196" s="508"/>
    </row>
    <row r="197" spans="1:4" x14ac:dyDescent="0.25">
      <c r="A197" s="513"/>
      <c r="B197" s="509"/>
      <c r="C197" s="510"/>
      <c r="D197" s="508"/>
    </row>
    <row r="198" spans="1:4" x14ac:dyDescent="0.25">
      <c r="A198" s="513"/>
      <c r="B198" s="513" t="s">
        <v>321</v>
      </c>
      <c r="C198" s="510" t="s">
        <v>320</v>
      </c>
      <c r="D198" s="508" t="s">
        <v>319</v>
      </c>
    </row>
    <row r="199" spans="1:4" x14ac:dyDescent="0.25">
      <c r="A199" s="513"/>
      <c r="B199" s="513"/>
      <c r="C199" s="510"/>
      <c r="D199" s="508"/>
    </row>
    <row r="200" spans="1:4" x14ac:dyDescent="0.25">
      <c r="A200" s="513"/>
      <c r="B200" s="513"/>
      <c r="C200" s="510"/>
      <c r="D200" s="508"/>
    </row>
    <row r="201" spans="1:4" x14ac:dyDescent="0.25">
      <c r="A201" s="513"/>
      <c r="B201" s="513"/>
      <c r="C201" s="510"/>
      <c r="D201" s="508"/>
    </row>
    <row r="202" spans="1:4" x14ac:dyDescent="0.25">
      <c r="A202" s="513"/>
      <c r="B202" s="513"/>
      <c r="C202" s="510"/>
      <c r="D202" s="508"/>
    </row>
    <row r="203" spans="1:4" x14ac:dyDescent="0.25">
      <c r="A203" s="513"/>
      <c r="B203" s="513"/>
      <c r="C203" s="510"/>
      <c r="D203" s="508"/>
    </row>
    <row r="204" spans="1:4" x14ac:dyDescent="0.25">
      <c r="A204" s="513"/>
      <c r="B204" s="513"/>
      <c r="C204" s="510"/>
      <c r="D204" s="508"/>
    </row>
    <row r="205" spans="1:4" x14ac:dyDescent="0.25">
      <c r="A205" s="513"/>
      <c r="B205" s="513"/>
      <c r="C205" s="510"/>
      <c r="D205" s="508"/>
    </row>
    <row r="206" spans="1:4" x14ac:dyDescent="0.25">
      <c r="A206" s="513"/>
      <c r="B206" s="513"/>
      <c r="C206" s="510"/>
      <c r="D206" s="508"/>
    </row>
    <row r="207" spans="1:4" x14ac:dyDescent="0.25">
      <c r="A207" s="513"/>
      <c r="B207" s="513"/>
      <c r="C207" s="510"/>
      <c r="D207" s="508"/>
    </row>
    <row r="208" spans="1:4" x14ac:dyDescent="0.25">
      <c r="A208" s="513"/>
      <c r="B208" s="509" t="s">
        <v>318</v>
      </c>
      <c r="C208" s="510" t="s">
        <v>317</v>
      </c>
      <c r="D208" s="508" t="s">
        <v>316</v>
      </c>
    </row>
    <row r="209" spans="1:4" x14ac:dyDescent="0.25">
      <c r="A209" s="513"/>
      <c r="B209" s="509"/>
      <c r="C209" s="510"/>
      <c r="D209" s="508"/>
    </row>
    <row r="210" spans="1:4" x14ac:dyDescent="0.25">
      <c r="A210" s="513"/>
      <c r="B210" s="509"/>
      <c r="C210" s="510"/>
      <c r="D210" s="508"/>
    </row>
    <row r="211" spans="1:4" x14ac:dyDescent="0.25">
      <c r="A211" s="513"/>
      <c r="B211" s="509"/>
      <c r="C211" s="510"/>
      <c r="D211" s="508"/>
    </row>
    <row r="212" spans="1:4" x14ac:dyDescent="0.25">
      <c r="A212" s="513"/>
      <c r="B212" s="509"/>
      <c r="C212" s="510"/>
      <c r="D212" s="508"/>
    </row>
    <row r="213" spans="1:4" x14ac:dyDescent="0.25">
      <c r="A213" s="513"/>
      <c r="B213" s="509"/>
      <c r="C213" s="510"/>
      <c r="D213" s="508"/>
    </row>
    <row r="214" spans="1:4" x14ac:dyDescent="0.25">
      <c r="A214" s="513"/>
      <c r="B214" s="509"/>
      <c r="C214" s="510"/>
      <c r="D214" s="508"/>
    </row>
    <row r="215" spans="1:4" x14ac:dyDescent="0.25">
      <c r="A215" s="513"/>
      <c r="B215" s="509"/>
      <c r="C215" s="510"/>
      <c r="D215" s="508"/>
    </row>
    <row r="216" spans="1:4" x14ac:dyDescent="0.25">
      <c r="A216" s="513"/>
      <c r="B216" s="509"/>
      <c r="C216" s="510"/>
      <c r="D216" s="508"/>
    </row>
    <row r="217" spans="1:4" x14ac:dyDescent="0.25">
      <c r="A217" s="513"/>
      <c r="B217" s="509"/>
      <c r="C217" s="510"/>
      <c r="D217" s="508"/>
    </row>
    <row r="218" spans="1:4" x14ac:dyDescent="0.25">
      <c r="A218" s="513"/>
      <c r="B218" s="509"/>
      <c r="C218" s="510"/>
      <c r="D218" s="508"/>
    </row>
    <row r="219" spans="1:4" x14ac:dyDescent="0.25">
      <c r="A219" s="507" t="s">
        <v>94</v>
      </c>
      <c r="B219" s="507" t="s">
        <v>284</v>
      </c>
      <c r="C219" s="504" t="s">
        <v>283</v>
      </c>
      <c r="D219" s="505" t="s">
        <v>282</v>
      </c>
    </row>
    <row r="220" spans="1:4" x14ac:dyDescent="0.25">
      <c r="A220" s="507"/>
      <c r="B220" s="507"/>
      <c r="C220" s="504"/>
      <c r="D220" s="505"/>
    </row>
    <row r="221" spans="1:4" x14ac:dyDescent="0.25">
      <c r="A221" s="507"/>
      <c r="B221" s="507"/>
      <c r="C221" s="504"/>
      <c r="D221" s="505"/>
    </row>
    <row r="222" spans="1:4" x14ac:dyDescent="0.25">
      <c r="A222" s="507"/>
      <c r="B222" s="507"/>
      <c r="C222" s="504"/>
      <c r="D222" s="505"/>
    </row>
    <row r="223" spans="1:4" x14ac:dyDescent="0.25">
      <c r="A223" s="507"/>
      <c r="B223" s="507"/>
      <c r="C223" s="504"/>
      <c r="D223" s="505"/>
    </row>
    <row r="224" spans="1:4" x14ac:dyDescent="0.25">
      <c r="A224" s="507"/>
      <c r="B224" s="507"/>
      <c r="C224" s="504"/>
      <c r="D224" s="505"/>
    </row>
    <row r="225" spans="1:4" x14ac:dyDescent="0.25">
      <c r="A225" s="507"/>
      <c r="B225" s="507"/>
      <c r="C225" s="504"/>
      <c r="D225" s="505"/>
    </row>
    <row r="226" spans="1:4" x14ac:dyDescent="0.25">
      <c r="A226" s="507"/>
      <c r="B226" s="507"/>
      <c r="C226" s="504"/>
      <c r="D226" s="505"/>
    </row>
    <row r="227" spans="1:4" x14ac:dyDescent="0.25">
      <c r="A227" s="507"/>
      <c r="B227" s="507"/>
      <c r="C227" s="504"/>
      <c r="D227" s="505"/>
    </row>
    <row r="228" spans="1:4" x14ac:dyDescent="0.25">
      <c r="A228" s="507"/>
      <c r="B228" s="507"/>
      <c r="C228" s="504"/>
      <c r="D228" s="505"/>
    </row>
    <row r="229" spans="1:4" x14ac:dyDescent="0.25">
      <c r="A229" s="507"/>
      <c r="B229" s="507"/>
      <c r="C229" s="504"/>
      <c r="D229" s="505"/>
    </row>
    <row r="230" spans="1:4" x14ac:dyDescent="0.25">
      <c r="A230" s="507"/>
      <c r="B230" s="507"/>
      <c r="C230" s="504"/>
      <c r="D230" s="505"/>
    </row>
    <row r="231" spans="1:4" x14ac:dyDescent="0.25">
      <c r="A231" s="507"/>
      <c r="B231" s="506" t="s">
        <v>294</v>
      </c>
      <c r="C231" s="504" t="s">
        <v>280</v>
      </c>
      <c r="D231" s="505" t="s">
        <v>279</v>
      </c>
    </row>
    <row r="232" spans="1:4" x14ac:dyDescent="0.25">
      <c r="A232" s="507"/>
      <c r="B232" s="506"/>
      <c r="C232" s="511"/>
      <c r="D232" s="505"/>
    </row>
    <row r="233" spans="1:4" x14ac:dyDescent="0.25">
      <c r="A233" s="507"/>
      <c r="B233" s="506"/>
      <c r="C233" s="511"/>
      <c r="D233" s="505"/>
    </row>
    <row r="234" spans="1:4" x14ac:dyDescent="0.25">
      <c r="A234" s="507"/>
      <c r="B234" s="506"/>
      <c r="C234" s="511"/>
      <c r="D234" s="505"/>
    </row>
    <row r="235" spans="1:4" x14ac:dyDescent="0.25">
      <c r="A235" s="507"/>
      <c r="B235" s="506"/>
      <c r="C235" s="511"/>
      <c r="D235" s="505"/>
    </row>
    <row r="236" spans="1:4" x14ac:dyDescent="0.25">
      <c r="A236" s="507"/>
      <c r="B236" s="506"/>
      <c r="C236" s="511"/>
      <c r="D236" s="505"/>
    </row>
    <row r="237" spans="1:4" x14ac:dyDescent="0.25">
      <c r="A237" s="507"/>
      <c r="B237" s="506"/>
      <c r="C237" s="511"/>
      <c r="D237" s="505"/>
    </row>
    <row r="238" spans="1:4" x14ac:dyDescent="0.25">
      <c r="A238" s="507"/>
      <c r="B238" s="506"/>
      <c r="C238" s="511"/>
      <c r="D238" s="505"/>
    </row>
    <row r="239" spans="1:4" ht="15" customHeight="1" x14ac:dyDescent="0.25">
      <c r="A239" s="507"/>
      <c r="B239" s="506"/>
      <c r="C239" s="511"/>
      <c r="D239" s="505"/>
    </row>
    <row r="240" spans="1:4" x14ac:dyDescent="0.25">
      <c r="A240" s="507"/>
      <c r="B240" s="506"/>
      <c r="C240" s="511"/>
      <c r="D240" s="505"/>
    </row>
    <row r="241" spans="1:4" x14ac:dyDescent="0.25">
      <c r="A241" s="507"/>
      <c r="B241" s="506"/>
      <c r="C241" s="511"/>
      <c r="D241" s="505"/>
    </row>
    <row r="242" spans="1:4" x14ac:dyDescent="0.25">
      <c r="A242" s="507"/>
      <c r="B242" s="506"/>
      <c r="C242" s="511"/>
      <c r="D242" s="505"/>
    </row>
    <row r="243" spans="1:4" x14ac:dyDescent="0.25">
      <c r="A243" s="507"/>
      <c r="B243" s="506"/>
      <c r="C243" s="511"/>
      <c r="D243" s="505"/>
    </row>
    <row r="244" spans="1:4" x14ac:dyDescent="0.25">
      <c r="A244" s="507"/>
      <c r="B244" s="506"/>
      <c r="C244" s="511"/>
      <c r="D244" s="505"/>
    </row>
    <row r="245" spans="1:4" x14ac:dyDescent="0.25">
      <c r="A245" s="507"/>
      <c r="B245" s="506"/>
      <c r="C245" s="511"/>
      <c r="D245" s="505"/>
    </row>
    <row r="246" spans="1:4" x14ac:dyDescent="0.25">
      <c r="A246" s="507"/>
      <c r="B246" s="506"/>
      <c r="C246" s="511"/>
      <c r="D246" s="505"/>
    </row>
    <row r="247" spans="1:4" x14ac:dyDescent="0.25">
      <c r="A247" s="507"/>
      <c r="B247" s="506"/>
      <c r="C247" s="511"/>
      <c r="D247" s="505"/>
    </row>
    <row r="248" spans="1:4" x14ac:dyDescent="0.25">
      <c r="A248" s="507"/>
      <c r="B248" s="506"/>
      <c r="C248" s="511"/>
      <c r="D248" s="505"/>
    </row>
    <row r="249" spans="1:4" x14ac:dyDescent="0.25">
      <c r="A249" s="507"/>
      <c r="B249" s="506"/>
      <c r="C249" s="511"/>
      <c r="D249" s="505"/>
    </row>
    <row r="250" spans="1:4" x14ac:dyDescent="0.25">
      <c r="A250" s="507"/>
      <c r="B250" s="506"/>
      <c r="C250" s="511"/>
      <c r="D250" s="505"/>
    </row>
    <row r="251" spans="1:4" ht="15" customHeight="1" x14ac:dyDescent="0.25">
      <c r="A251" s="507"/>
      <c r="B251" s="506"/>
      <c r="C251" s="511"/>
      <c r="D251" s="505"/>
    </row>
    <row r="252" spans="1:4" x14ac:dyDescent="0.25">
      <c r="A252" s="507"/>
      <c r="B252" s="506"/>
      <c r="C252" s="511"/>
      <c r="D252" s="505"/>
    </row>
    <row r="253" spans="1:4" x14ac:dyDescent="0.25">
      <c r="A253" s="507"/>
      <c r="B253" s="506"/>
      <c r="C253" s="511"/>
      <c r="D253" s="505"/>
    </row>
    <row r="254" spans="1:4" x14ac:dyDescent="0.25">
      <c r="A254" s="507"/>
      <c r="B254" s="506"/>
      <c r="C254" s="511"/>
      <c r="D254" s="505"/>
    </row>
    <row r="255" spans="1:4" x14ac:dyDescent="0.25">
      <c r="A255" s="507"/>
      <c r="B255" s="506"/>
      <c r="C255" s="511"/>
      <c r="D255" s="505"/>
    </row>
    <row r="256" spans="1:4" x14ac:dyDescent="0.25">
      <c r="A256" s="507"/>
      <c r="B256" s="506"/>
      <c r="C256" s="511"/>
      <c r="D256" s="505"/>
    </row>
    <row r="257" spans="1:4" x14ac:dyDescent="0.25">
      <c r="A257" s="507"/>
      <c r="B257" s="506"/>
      <c r="C257" s="511"/>
      <c r="D257" s="505"/>
    </row>
    <row r="258" spans="1:4" x14ac:dyDescent="0.25">
      <c r="A258" s="507"/>
      <c r="B258" s="506"/>
      <c r="C258" s="511"/>
      <c r="D258" s="505"/>
    </row>
    <row r="259" spans="1:4" x14ac:dyDescent="0.25">
      <c r="A259" s="507"/>
      <c r="B259" s="506"/>
      <c r="C259" s="511"/>
      <c r="D259" s="505"/>
    </row>
    <row r="260" spans="1:4" x14ac:dyDescent="0.25">
      <c r="A260" s="507"/>
      <c r="B260" s="506"/>
      <c r="C260" s="511"/>
      <c r="D260" s="505"/>
    </row>
    <row r="261" spans="1:4" ht="15" customHeight="1" x14ac:dyDescent="0.25">
      <c r="A261" s="507"/>
      <c r="B261" s="506"/>
      <c r="C261" s="511"/>
      <c r="D261" s="505"/>
    </row>
    <row r="262" spans="1:4" x14ac:dyDescent="0.25">
      <c r="A262" s="507"/>
      <c r="B262" s="506"/>
      <c r="C262" s="511"/>
      <c r="D262" s="505"/>
    </row>
    <row r="263" spans="1:4" x14ac:dyDescent="0.25">
      <c r="A263" s="507"/>
      <c r="B263" s="506"/>
      <c r="C263" s="511"/>
      <c r="D263" s="505"/>
    </row>
    <row r="264" spans="1:4" x14ac:dyDescent="0.25">
      <c r="A264" s="507"/>
      <c r="B264" s="506"/>
      <c r="C264" s="511"/>
      <c r="D264" s="505"/>
    </row>
    <row r="265" spans="1:4" x14ac:dyDescent="0.25">
      <c r="A265" s="507"/>
      <c r="B265" s="506"/>
      <c r="C265" s="511"/>
      <c r="D265" s="505"/>
    </row>
    <row r="266" spans="1:4" x14ac:dyDescent="0.25">
      <c r="A266" s="507"/>
      <c r="B266" s="506"/>
      <c r="C266" s="511"/>
      <c r="D266" s="505"/>
    </row>
    <row r="267" spans="1:4" x14ac:dyDescent="0.25">
      <c r="A267" s="507"/>
      <c r="B267" s="506" t="s">
        <v>278</v>
      </c>
      <c r="C267" s="504" t="s">
        <v>277</v>
      </c>
      <c r="D267" s="505" t="s">
        <v>276</v>
      </c>
    </row>
    <row r="268" spans="1:4" x14ac:dyDescent="0.25">
      <c r="A268" s="507"/>
      <c r="B268" s="506"/>
      <c r="C268" s="504"/>
      <c r="D268" s="505"/>
    </row>
    <row r="269" spans="1:4" x14ac:dyDescent="0.25">
      <c r="A269" s="507"/>
      <c r="B269" s="506"/>
      <c r="C269" s="504"/>
      <c r="D269" s="505"/>
    </row>
    <row r="270" spans="1:4" x14ac:dyDescent="0.25">
      <c r="A270" s="507"/>
      <c r="B270" s="506"/>
      <c r="C270" s="504"/>
      <c r="D270" s="505"/>
    </row>
    <row r="271" spans="1:4" x14ac:dyDescent="0.25">
      <c r="A271" s="507"/>
      <c r="B271" s="506"/>
      <c r="C271" s="504"/>
      <c r="D271" s="505"/>
    </row>
    <row r="272" spans="1:4" x14ac:dyDescent="0.25">
      <c r="A272" s="507"/>
      <c r="B272" s="506"/>
      <c r="C272" s="504"/>
      <c r="D272" s="505"/>
    </row>
    <row r="273" spans="1:4" x14ac:dyDescent="0.25">
      <c r="A273" s="507"/>
      <c r="B273" s="506"/>
      <c r="C273" s="504"/>
      <c r="D273" s="505"/>
    </row>
    <row r="274" spans="1:4" x14ac:dyDescent="0.25">
      <c r="A274" s="507"/>
      <c r="B274" s="506"/>
      <c r="C274" s="504"/>
      <c r="D274" s="505"/>
    </row>
    <row r="275" spans="1:4" x14ac:dyDescent="0.25">
      <c r="A275" s="507"/>
      <c r="B275" s="506"/>
      <c r="C275" s="504"/>
      <c r="D275" s="505"/>
    </row>
    <row r="276" spans="1:4" x14ac:dyDescent="0.25">
      <c r="A276" s="507"/>
      <c r="B276" s="506"/>
      <c r="C276" s="504"/>
      <c r="D276" s="505"/>
    </row>
    <row r="277" spans="1:4" x14ac:dyDescent="0.25">
      <c r="A277" s="507"/>
      <c r="B277" s="506"/>
      <c r="C277" s="504"/>
      <c r="D277" s="505"/>
    </row>
    <row r="278" spans="1:4" x14ac:dyDescent="0.25">
      <c r="A278" s="507"/>
      <c r="B278" s="506"/>
      <c r="C278" s="504"/>
      <c r="D278" s="505"/>
    </row>
    <row r="279" spans="1:4" x14ac:dyDescent="0.25">
      <c r="A279" s="507"/>
      <c r="B279" s="506" t="s">
        <v>275</v>
      </c>
      <c r="C279" s="504" t="s">
        <v>274</v>
      </c>
      <c r="D279" s="505" t="s">
        <v>273</v>
      </c>
    </row>
    <row r="280" spans="1:4" x14ac:dyDescent="0.25">
      <c r="A280" s="507"/>
      <c r="B280" s="506"/>
      <c r="C280" s="504"/>
      <c r="D280" s="505"/>
    </row>
    <row r="281" spans="1:4" x14ac:dyDescent="0.25">
      <c r="A281" s="507"/>
      <c r="B281" s="506"/>
      <c r="C281" s="504"/>
      <c r="D281" s="505"/>
    </row>
    <row r="282" spans="1:4" x14ac:dyDescent="0.25">
      <c r="A282" s="507"/>
      <c r="B282" s="506"/>
      <c r="C282" s="504"/>
      <c r="D282" s="505"/>
    </row>
    <row r="283" spans="1:4" x14ac:dyDescent="0.25">
      <c r="A283" s="507"/>
      <c r="B283" s="506"/>
      <c r="C283" s="504"/>
      <c r="D283" s="505"/>
    </row>
    <row r="284" spans="1:4" x14ac:dyDescent="0.25">
      <c r="A284" s="507"/>
      <c r="B284" s="506"/>
      <c r="C284" s="504"/>
      <c r="D284" s="505"/>
    </row>
    <row r="285" spans="1:4" x14ac:dyDescent="0.25">
      <c r="A285" s="507"/>
      <c r="B285" s="506"/>
      <c r="C285" s="504"/>
      <c r="D285" s="505"/>
    </row>
    <row r="286" spans="1:4" x14ac:dyDescent="0.25">
      <c r="A286" s="507"/>
      <c r="B286" s="506"/>
      <c r="C286" s="504"/>
      <c r="D286" s="505"/>
    </row>
    <row r="287" spans="1:4" x14ac:dyDescent="0.25">
      <c r="A287" s="507"/>
      <c r="B287" s="506"/>
      <c r="C287" s="504"/>
      <c r="D287" s="505"/>
    </row>
    <row r="288" spans="1:4" x14ac:dyDescent="0.25">
      <c r="A288" s="507"/>
      <c r="B288" s="506"/>
      <c r="C288" s="504"/>
      <c r="D288" s="505"/>
    </row>
    <row r="289" spans="1:4" x14ac:dyDescent="0.25">
      <c r="A289" s="507"/>
      <c r="B289" s="506"/>
      <c r="C289" s="504"/>
      <c r="D289" s="505"/>
    </row>
    <row r="290" spans="1:4" x14ac:dyDescent="0.25">
      <c r="A290" s="507"/>
      <c r="B290" s="506"/>
      <c r="C290" s="504"/>
      <c r="D290" s="505"/>
    </row>
    <row r="291" spans="1:4" x14ac:dyDescent="0.25">
      <c r="A291" s="507"/>
      <c r="B291" s="506"/>
      <c r="C291" s="504"/>
      <c r="D291" s="505"/>
    </row>
    <row r="292" spans="1:4" x14ac:dyDescent="0.25">
      <c r="A292" s="507"/>
      <c r="B292" s="506"/>
      <c r="C292" s="504"/>
      <c r="D292" s="505"/>
    </row>
    <row r="293" spans="1:4" x14ac:dyDescent="0.25">
      <c r="A293" s="507"/>
      <c r="B293" s="506"/>
      <c r="C293" s="504"/>
      <c r="D293" s="505"/>
    </row>
    <row r="294" spans="1:4" x14ac:dyDescent="0.25">
      <c r="A294" s="507"/>
      <c r="B294" s="506"/>
      <c r="C294" s="504"/>
      <c r="D294" s="505"/>
    </row>
    <row r="295" spans="1:4" x14ac:dyDescent="0.25">
      <c r="A295" s="507"/>
      <c r="B295" s="506"/>
      <c r="C295" s="504"/>
      <c r="D295" s="505"/>
    </row>
    <row r="296" spans="1:4" x14ac:dyDescent="0.25">
      <c r="A296" s="507"/>
      <c r="B296" s="506"/>
      <c r="C296" s="504"/>
      <c r="D296" s="505"/>
    </row>
    <row r="297" spans="1:4" x14ac:dyDescent="0.25">
      <c r="A297" s="507"/>
      <c r="B297" s="506"/>
      <c r="C297" s="504"/>
      <c r="D297" s="505"/>
    </row>
    <row r="298" spans="1:4" x14ac:dyDescent="0.25">
      <c r="A298" s="507"/>
      <c r="B298" s="506"/>
      <c r="C298" s="504"/>
      <c r="D298" s="505"/>
    </row>
    <row r="299" spans="1:4" x14ac:dyDescent="0.25">
      <c r="A299" s="507"/>
      <c r="B299" s="506"/>
      <c r="C299" s="504"/>
      <c r="D299" s="505"/>
    </row>
    <row r="300" spans="1:4" x14ac:dyDescent="0.25">
      <c r="A300" s="507"/>
      <c r="B300" s="506"/>
      <c r="C300" s="504"/>
      <c r="D300" s="505"/>
    </row>
    <row r="301" spans="1:4" x14ac:dyDescent="0.25">
      <c r="A301" s="507"/>
      <c r="B301" s="506"/>
      <c r="C301" s="504"/>
      <c r="D301" s="505"/>
    </row>
    <row r="302" spans="1:4" x14ac:dyDescent="0.25">
      <c r="A302" s="507"/>
      <c r="B302" s="506"/>
      <c r="C302" s="504"/>
      <c r="D302" s="505"/>
    </row>
    <row r="303" spans="1:4" x14ac:dyDescent="0.25">
      <c r="A303" s="507"/>
      <c r="B303" s="506"/>
      <c r="C303" s="504"/>
      <c r="D303" s="505"/>
    </row>
    <row r="304" spans="1:4" x14ac:dyDescent="0.25">
      <c r="A304" s="507"/>
      <c r="B304" s="506"/>
      <c r="C304" s="504"/>
      <c r="D304" s="505"/>
    </row>
    <row r="305" spans="1:4" ht="15" customHeight="1" x14ac:dyDescent="0.25">
      <c r="A305" s="507"/>
      <c r="B305" s="506" t="s">
        <v>321</v>
      </c>
      <c r="C305" s="504" t="s">
        <v>320</v>
      </c>
      <c r="D305" s="505" t="s">
        <v>319</v>
      </c>
    </row>
    <row r="306" spans="1:4" x14ac:dyDescent="0.25">
      <c r="A306" s="507"/>
      <c r="B306" s="506"/>
      <c r="C306" s="504"/>
      <c r="D306" s="505"/>
    </row>
    <row r="307" spans="1:4" x14ac:dyDescent="0.25">
      <c r="A307" s="507"/>
      <c r="B307" s="506"/>
      <c r="C307" s="504"/>
      <c r="D307" s="505"/>
    </row>
    <row r="308" spans="1:4" x14ac:dyDescent="0.25">
      <c r="A308" s="507"/>
      <c r="B308" s="506"/>
      <c r="C308" s="504"/>
      <c r="D308" s="505"/>
    </row>
    <row r="309" spans="1:4" x14ac:dyDescent="0.25">
      <c r="A309" s="507"/>
      <c r="B309" s="506"/>
      <c r="C309" s="504"/>
      <c r="D309" s="505"/>
    </row>
    <row r="310" spans="1:4" x14ac:dyDescent="0.25">
      <c r="A310" s="507"/>
      <c r="B310" s="506"/>
      <c r="C310" s="504"/>
      <c r="D310" s="505"/>
    </row>
    <row r="311" spans="1:4" x14ac:dyDescent="0.25">
      <c r="A311" s="507"/>
      <c r="B311" s="506"/>
      <c r="C311" s="504"/>
      <c r="D311" s="505"/>
    </row>
    <row r="312" spans="1:4" x14ac:dyDescent="0.25">
      <c r="A312" s="507"/>
      <c r="B312" s="506"/>
      <c r="C312" s="504"/>
      <c r="D312" s="505"/>
    </row>
    <row r="313" spans="1:4" x14ac:dyDescent="0.25">
      <c r="A313" s="507"/>
      <c r="B313" s="506"/>
      <c r="C313" s="504"/>
      <c r="D313" s="505"/>
    </row>
    <row r="314" spans="1:4" x14ac:dyDescent="0.25">
      <c r="A314" s="507"/>
      <c r="B314" s="506"/>
      <c r="C314" s="504"/>
      <c r="D314" s="505"/>
    </row>
    <row r="315" spans="1:4" x14ac:dyDescent="0.25">
      <c r="A315" s="507"/>
      <c r="B315" s="506"/>
      <c r="C315" s="504"/>
      <c r="D315" s="505"/>
    </row>
    <row r="316" spans="1:4" x14ac:dyDescent="0.25">
      <c r="A316" s="507"/>
      <c r="B316" s="506"/>
      <c r="C316" s="504"/>
      <c r="D316" s="505"/>
    </row>
    <row r="317" spans="1:4" ht="15" customHeight="1" x14ac:dyDescent="0.25">
      <c r="A317" s="507"/>
      <c r="B317" s="506" t="s">
        <v>318</v>
      </c>
      <c r="C317" s="504" t="s">
        <v>317</v>
      </c>
      <c r="D317" s="505" t="s">
        <v>316</v>
      </c>
    </row>
    <row r="318" spans="1:4" x14ac:dyDescent="0.25">
      <c r="A318" s="507"/>
      <c r="B318" s="506"/>
      <c r="C318" s="504"/>
      <c r="D318" s="505"/>
    </row>
    <row r="319" spans="1:4" x14ac:dyDescent="0.25">
      <c r="A319" s="507"/>
      <c r="B319" s="506"/>
      <c r="C319" s="504"/>
      <c r="D319" s="505"/>
    </row>
    <row r="320" spans="1:4" x14ac:dyDescent="0.25">
      <c r="A320" s="507"/>
      <c r="B320" s="506"/>
      <c r="C320" s="504"/>
      <c r="D320" s="505"/>
    </row>
    <row r="321" spans="1:4" x14ac:dyDescent="0.25">
      <c r="A321" s="507"/>
      <c r="B321" s="506"/>
      <c r="C321" s="504"/>
      <c r="D321" s="505"/>
    </row>
    <row r="322" spans="1:4" x14ac:dyDescent="0.25">
      <c r="A322" s="507"/>
      <c r="B322" s="506"/>
      <c r="C322" s="504"/>
      <c r="D322" s="505"/>
    </row>
    <row r="323" spans="1:4" x14ac:dyDescent="0.25">
      <c r="A323" s="507"/>
      <c r="B323" s="506"/>
      <c r="C323" s="504"/>
      <c r="D323" s="505"/>
    </row>
    <row r="324" spans="1:4" x14ac:dyDescent="0.25">
      <c r="A324" s="507"/>
      <c r="B324" s="506"/>
      <c r="C324" s="504"/>
      <c r="D324" s="505"/>
    </row>
    <row r="325" spans="1:4" x14ac:dyDescent="0.25">
      <c r="A325" s="507"/>
      <c r="B325" s="506"/>
      <c r="C325" s="504"/>
      <c r="D325" s="505"/>
    </row>
    <row r="326" spans="1:4" x14ac:dyDescent="0.25">
      <c r="A326" s="507"/>
      <c r="B326" s="506"/>
      <c r="C326" s="504"/>
      <c r="D326" s="505"/>
    </row>
    <row r="327" spans="1:4" ht="15" customHeight="1" x14ac:dyDescent="0.25">
      <c r="A327" s="507"/>
      <c r="B327" s="506" t="s">
        <v>315</v>
      </c>
      <c r="C327" s="504" t="s">
        <v>314</v>
      </c>
      <c r="D327" s="505" t="s">
        <v>313</v>
      </c>
    </row>
    <row r="328" spans="1:4" x14ac:dyDescent="0.25">
      <c r="A328" s="507"/>
      <c r="B328" s="506"/>
      <c r="C328" s="504"/>
      <c r="D328" s="505"/>
    </row>
    <row r="329" spans="1:4" x14ac:dyDescent="0.25">
      <c r="A329" s="507"/>
      <c r="B329" s="506"/>
      <c r="C329" s="504"/>
      <c r="D329" s="505"/>
    </row>
    <row r="330" spans="1:4" x14ac:dyDescent="0.25">
      <c r="A330" s="507"/>
      <c r="B330" s="506"/>
      <c r="C330" s="504"/>
      <c r="D330" s="505"/>
    </row>
    <row r="331" spans="1:4" x14ac:dyDescent="0.25">
      <c r="A331" s="507"/>
      <c r="B331" s="506"/>
      <c r="C331" s="504"/>
      <c r="D331" s="505"/>
    </row>
    <row r="332" spans="1:4" x14ac:dyDescent="0.25">
      <c r="A332" s="507"/>
      <c r="B332" s="506"/>
      <c r="C332" s="504"/>
      <c r="D332" s="505"/>
    </row>
    <row r="333" spans="1:4" x14ac:dyDescent="0.25">
      <c r="A333" s="507"/>
      <c r="B333" s="506"/>
      <c r="C333" s="504"/>
      <c r="D333" s="505"/>
    </row>
    <row r="334" spans="1:4" x14ac:dyDescent="0.25">
      <c r="A334" s="507"/>
      <c r="B334" s="506" t="s">
        <v>312</v>
      </c>
      <c r="C334" s="504" t="s">
        <v>311</v>
      </c>
      <c r="D334" s="505" t="s">
        <v>310</v>
      </c>
    </row>
    <row r="335" spans="1:4" x14ac:dyDescent="0.25">
      <c r="A335" s="507"/>
      <c r="B335" s="506"/>
      <c r="C335" s="504"/>
      <c r="D335" s="505"/>
    </row>
    <row r="336" spans="1:4" x14ac:dyDescent="0.25">
      <c r="A336" s="507"/>
      <c r="B336" s="506"/>
      <c r="C336" s="504"/>
      <c r="D336" s="505"/>
    </row>
    <row r="337" spans="1:4" x14ac:dyDescent="0.25">
      <c r="A337" s="507"/>
      <c r="B337" s="506"/>
      <c r="C337" s="504"/>
      <c r="D337" s="505"/>
    </row>
    <row r="338" spans="1:4" x14ac:dyDescent="0.25">
      <c r="A338" s="507"/>
      <c r="B338" s="506"/>
      <c r="C338" s="504"/>
      <c r="D338" s="505"/>
    </row>
    <row r="339" spans="1:4" x14ac:dyDescent="0.25">
      <c r="A339" s="507"/>
      <c r="B339" s="506"/>
      <c r="C339" s="504"/>
      <c r="D339" s="505"/>
    </row>
    <row r="340" spans="1:4" x14ac:dyDescent="0.25">
      <c r="A340" s="507"/>
      <c r="B340" s="506"/>
      <c r="C340" s="504"/>
      <c r="D340" s="505"/>
    </row>
    <row r="341" spans="1:4" x14ac:dyDescent="0.25">
      <c r="A341" s="507"/>
      <c r="B341" s="506"/>
      <c r="C341" s="504"/>
      <c r="D341" s="505"/>
    </row>
    <row r="342" spans="1:4" x14ac:dyDescent="0.25">
      <c r="A342" s="507"/>
      <c r="B342" s="506"/>
      <c r="C342" s="504"/>
      <c r="D342" s="505"/>
    </row>
    <row r="343" spans="1:4" x14ac:dyDescent="0.25">
      <c r="A343" s="507"/>
      <c r="B343" s="506"/>
      <c r="C343" s="504"/>
      <c r="D343" s="505"/>
    </row>
    <row r="344" spans="1:4" x14ac:dyDescent="0.25">
      <c r="A344" s="507"/>
      <c r="B344" s="507" t="s">
        <v>309</v>
      </c>
      <c r="C344" s="504" t="s">
        <v>308</v>
      </c>
      <c r="D344" s="505" t="s">
        <v>307</v>
      </c>
    </row>
    <row r="345" spans="1:4" x14ac:dyDescent="0.25">
      <c r="A345" s="507"/>
      <c r="B345" s="507"/>
      <c r="C345" s="504"/>
      <c r="D345" s="505"/>
    </row>
    <row r="346" spans="1:4" x14ac:dyDescent="0.25">
      <c r="A346" s="507"/>
      <c r="B346" s="507"/>
      <c r="C346" s="504"/>
      <c r="D346" s="505"/>
    </row>
    <row r="347" spans="1:4" x14ac:dyDescent="0.25">
      <c r="A347" s="507"/>
      <c r="B347" s="507"/>
      <c r="C347" s="504"/>
      <c r="D347" s="505"/>
    </row>
    <row r="348" spans="1:4" x14ac:dyDescent="0.25">
      <c r="A348" s="507"/>
      <c r="B348" s="507"/>
      <c r="C348" s="504"/>
      <c r="D348" s="505"/>
    </row>
    <row r="349" spans="1:4" x14ac:dyDescent="0.25">
      <c r="A349" s="507"/>
      <c r="B349" s="507"/>
      <c r="C349" s="504"/>
      <c r="D349" s="505"/>
    </row>
    <row r="350" spans="1:4" x14ac:dyDescent="0.25">
      <c r="A350" s="507"/>
      <c r="B350" s="507"/>
      <c r="C350" s="504"/>
      <c r="D350" s="505"/>
    </row>
    <row r="351" spans="1:4" x14ac:dyDescent="0.25">
      <c r="A351" s="507"/>
      <c r="B351" s="507"/>
      <c r="C351" s="504"/>
      <c r="D351" s="505"/>
    </row>
    <row r="352" spans="1:4" x14ac:dyDescent="0.25">
      <c r="A352" s="507"/>
      <c r="B352" s="507"/>
      <c r="C352" s="504"/>
      <c r="D352" s="505"/>
    </row>
    <row r="353" spans="1:4" x14ac:dyDescent="0.25">
      <c r="A353" s="507"/>
      <c r="B353" s="507"/>
      <c r="C353" s="504"/>
      <c r="D353" s="505"/>
    </row>
    <row r="354" spans="1:4" x14ac:dyDescent="0.25">
      <c r="A354" s="507"/>
      <c r="B354" s="507"/>
      <c r="C354" s="504"/>
      <c r="D354" s="505"/>
    </row>
    <row r="355" spans="1:4" x14ac:dyDescent="0.25">
      <c r="A355" s="500" t="s">
        <v>95</v>
      </c>
      <c r="B355" s="500" t="s">
        <v>284</v>
      </c>
      <c r="C355" s="497" t="s">
        <v>283</v>
      </c>
      <c r="D355" s="498" t="s">
        <v>282</v>
      </c>
    </row>
    <row r="356" spans="1:4" x14ac:dyDescent="0.25">
      <c r="A356" s="500"/>
      <c r="B356" s="500"/>
      <c r="C356" s="497"/>
      <c r="D356" s="498"/>
    </row>
    <row r="357" spans="1:4" x14ac:dyDescent="0.25">
      <c r="A357" s="500"/>
      <c r="B357" s="500"/>
      <c r="C357" s="497"/>
      <c r="D357" s="498"/>
    </row>
    <row r="358" spans="1:4" x14ac:dyDescent="0.25">
      <c r="A358" s="500"/>
      <c r="B358" s="500"/>
      <c r="C358" s="497"/>
      <c r="D358" s="498"/>
    </row>
    <row r="359" spans="1:4" x14ac:dyDescent="0.25">
      <c r="A359" s="500"/>
      <c r="B359" s="500"/>
      <c r="C359" s="497"/>
      <c r="D359" s="498"/>
    </row>
    <row r="360" spans="1:4" x14ac:dyDescent="0.25">
      <c r="A360" s="500"/>
      <c r="B360" s="500"/>
      <c r="C360" s="497"/>
      <c r="D360" s="498"/>
    </row>
    <row r="361" spans="1:4" x14ac:dyDescent="0.25">
      <c r="A361" s="500"/>
      <c r="B361" s="500"/>
      <c r="C361" s="497"/>
      <c r="D361" s="498"/>
    </row>
    <row r="362" spans="1:4" x14ac:dyDescent="0.25">
      <c r="A362" s="500"/>
      <c r="B362" s="500"/>
      <c r="C362" s="497"/>
      <c r="D362" s="498"/>
    </row>
    <row r="363" spans="1:4" x14ac:dyDescent="0.25">
      <c r="A363" s="500"/>
      <c r="B363" s="500"/>
      <c r="C363" s="497"/>
      <c r="D363" s="498"/>
    </row>
    <row r="364" spans="1:4" x14ac:dyDescent="0.25">
      <c r="A364" s="500"/>
      <c r="B364" s="500"/>
      <c r="C364" s="497"/>
      <c r="D364" s="498"/>
    </row>
    <row r="365" spans="1:4" x14ac:dyDescent="0.25">
      <c r="A365" s="500"/>
      <c r="B365" s="500"/>
      <c r="C365" s="497"/>
      <c r="D365" s="498"/>
    </row>
    <row r="366" spans="1:4" x14ac:dyDescent="0.25">
      <c r="A366" s="500"/>
      <c r="B366" s="500"/>
      <c r="C366" s="497"/>
      <c r="D366" s="498"/>
    </row>
    <row r="367" spans="1:4" x14ac:dyDescent="0.25">
      <c r="A367" s="500"/>
      <c r="B367" s="499" t="s">
        <v>294</v>
      </c>
      <c r="C367" s="497" t="s">
        <v>280</v>
      </c>
      <c r="D367" s="498" t="s">
        <v>279</v>
      </c>
    </row>
    <row r="368" spans="1:4" x14ac:dyDescent="0.25">
      <c r="A368" s="500"/>
      <c r="B368" s="499"/>
      <c r="C368" s="501"/>
      <c r="D368" s="498"/>
    </row>
    <row r="369" spans="1:4" x14ac:dyDescent="0.25">
      <c r="A369" s="500"/>
      <c r="B369" s="499"/>
      <c r="C369" s="501"/>
      <c r="D369" s="498"/>
    </row>
    <row r="370" spans="1:4" x14ac:dyDescent="0.25">
      <c r="A370" s="500"/>
      <c r="B370" s="499"/>
      <c r="C370" s="501"/>
      <c r="D370" s="498"/>
    </row>
    <row r="371" spans="1:4" x14ac:dyDescent="0.25">
      <c r="A371" s="500"/>
      <c r="B371" s="499"/>
      <c r="C371" s="501"/>
      <c r="D371" s="498"/>
    </row>
    <row r="372" spans="1:4" x14ac:dyDescent="0.25">
      <c r="A372" s="500"/>
      <c r="B372" s="499"/>
      <c r="C372" s="501"/>
      <c r="D372" s="498"/>
    </row>
    <row r="373" spans="1:4" x14ac:dyDescent="0.25">
      <c r="A373" s="500"/>
      <c r="B373" s="499"/>
      <c r="C373" s="501"/>
      <c r="D373" s="498"/>
    </row>
    <row r="374" spans="1:4" x14ac:dyDescent="0.25">
      <c r="A374" s="500"/>
      <c r="B374" s="499"/>
      <c r="C374" s="501"/>
      <c r="D374" s="498"/>
    </row>
    <row r="375" spans="1:4" x14ac:dyDescent="0.25">
      <c r="A375" s="500"/>
      <c r="B375" s="499"/>
      <c r="C375" s="501"/>
      <c r="D375" s="498"/>
    </row>
    <row r="376" spans="1:4" x14ac:dyDescent="0.25">
      <c r="A376" s="500"/>
      <c r="B376" s="499"/>
      <c r="C376" s="501"/>
      <c r="D376" s="498"/>
    </row>
    <row r="377" spans="1:4" x14ac:dyDescent="0.25">
      <c r="A377" s="500"/>
      <c r="B377" s="499"/>
      <c r="C377" s="501"/>
      <c r="D377" s="498"/>
    </row>
    <row r="378" spans="1:4" x14ac:dyDescent="0.25">
      <c r="A378" s="500"/>
      <c r="B378" s="499"/>
      <c r="C378" s="501"/>
      <c r="D378" s="498"/>
    </row>
    <row r="379" spans="1:4" x14ac:dyDescent="0.25">
      <c r="A379" s="500"/>
      <c r="B379" s="499"/>
      <c r="C379" s="501"/>
      <c r="D379" s="498"/>
    </row>
    <row r="380" spans="1:4" x14ac:dyDescent="0.25">
      <c r="A380" s="500"/>
      <c r="B380" s="499"/>
      <c r="C380" s="501"/>
      <c r="D380" s="498"/>
    </row>
    <row r="381" spans="1:4" x14ac:dyDescent="0.25">
      <c r="A381" s="500"/>
      <c r="B381" s="499"/>
      <c r="C381" s="501"/>
      <c r="D381" s="498"/>
    </row>
    <row r="382" spans="1:4" x14ac:dyDescent="0.25">
      <c r="A382" s="500"/>
      <c r="B382" s="499"/>
      <c r="C382" s="501"/>
      <c r="D382" s="498"/>
    </row>
    <row r="383" spans="1:4" x14ac:dyDescent="0.25">
      <c r="A383" s="500"/>
      <c r="B383" s="499"/>
      <c r="C383" s="501"/>
      <c r="D383" s="498"/>
    </row>
    <row r="384" spans="1:4" x14ac:dyDescent="0.25">
      <c r="A384" s="500"/>
      <c r="B384" s="499"/>
      <c r="C384" s="501"/>
      <c r="D384" s="498"/>
    </row>
    <row r="385" spans="1:4" x14ac:dyDescent="0.25">
      <c r="A385" s="500"/>
      <c r="B385" s="499"/>
      <c r="C385" s="501"/>
      <c r="D385" s="498"/>
    </row>
    <row r="386" spans="1:4" x14ac:dyDescent="0.25">
      <c r="A386" s="500"/>
      <c r="B386" s="499"/>
      <c r="C386" s="501"/>
      <c r="D386" s="498"/>
    </row>
    <row r="387" spans="1:4" x14ac:dyDescent="0.25">
      <c r="A387" s="500"/>
      <c r="B387" s="499"/>
      <c r="C387" s="501"/>
      <c r="D387" s="498"/>
    </row>
    <row r="388" spans="1:4" x14ac:dyDescent="0.25">
      <c r="A388" s="500"/>
      <c r="B388" s="499"/>
      <c r="C388" s="501"/>
      <c r="D388" s="498"/>
    </row>
    <row r="389" spans="1:4" x14ac:dyDescent="0.25">
      <c r="A389" s="500"/>
      <c r="B389" s="499"/>
      <c r="C389" s="501"/>
      <c r="D389" s="498"/>
    </row>
    <row r="390" spans="1:4" x14ac:dyDescent="0.25">
      <c r="A390" s="500"/>
      <c r="B390" s="499"/>
      <c r="C390" s="501"/>
      <c r="D390" s="498"/>
    </row>
    <row r="391" spans="1:4" x14ac:dyDescent="0.25">
      <c r="A391" s="500"/>
      <c r="B391" s="499"/>
      <c r="C391" s="501"/>
      <c r="D391" s="498"/>
    </row>
    <row r="392" spans="1:4" x14ac:dyDescent="0.25">
      <c r="A392" s="500"/>
      <c r="B392" s="499"/>
      <c r="C392" s="501"/>
      <c r="D392" s="498"/>
    </row>
    <row r="393" spans="1:4" x14ac:dyDescent="0.25">
      <c r="A393" s="500"/>
      <c r="B393" s="499"/>
      <c r="C393" s="501"/>
      <c r="D393" s="498"/>
    </row>
    <row r="394" spans="1:4" x14ac:dyDescent="0.25">
      <c r="A394" s="500"/>
      <c r="B394" s="499"/>
      <c r="C394" s="501"/>
      <c r="D394" s="498"/>
    </row>
    <row r="395" spans="1:4" x14ac:dyDescent="0.25">
      <c r="A395" s="500"/>
      <c r="B395" s="499"/>
      <c r="C395" s="501"/>
      <c r="D395" s="498"/>
    </row>
    <row r="396" spans="1:4" x14ac:dyDescent="0.25">
      <c r="A396" s="500"/>
      <c r="B396" s="499"/>
      <c r="C396" s="501"/>
      <c r="D396" s="498"/>
    </row>
    <row r="397" spans="1:4" x14ac:dyDescent="0.25">
      <c r="A397" s="500"/>
      <c r="B397" s="499"/>
      <c r="C397" s="501"/>
      <c r="D397" s="498"/>
    </row>
    <row r="398" spans="1:4" x14ac:dyDescent="0.25">
      <c r="A398" s="500"/>
      <c r="B398" s="499"/>
      <c r="C398" s="501"/>
      <c r="D398" s="498"/>
    </row>
    <row r="399" spans="1:4" x14ac:dyDescent="0.25">
      <c r="A399" s="500"/>
      <c r="B399" s="499"/>
      <c r="C399" s="501"/>
      <c r="D399" s="498"/>
    </row>
    <row r="400" spans="1:4" x14ac:dyDescent="0.25">
      <c r="A400" s="500"/>
      <c r="B400" s="499"/>
      <c r="C400" s="501"/>
      <c r="D400" s="498"/>
    </row>
    <row r="401" spans="1:4" x14ac:dyDescent="0.25">
      <c r="A401" s="500"/>
      <c r="B401" s="499"/>
      <c r="C401" s="501"/>
      <c r="D401" s="498"/>
    </row>
    <row r="402" spans="1:4" x14ac:dyDescent="0.25">
      <c r="A402" s="500"/>
      <c r="B402" s="499"/>
      <c r="C402" s="501"/>
      <c r="D402" s="498"/>
    </row>
    <row r="403" spans="1:4" x14ac:dyDescent="0.25">
      <c r="A403" s="500"/>
      <c r="B403" s="499" t="s">
        <v>278</v>
      </c>
      <c r="C403" s="497" t="s">
        <v>277</v>
      </c>
      <c r="D403" s="498" t="s">
        <v>276</v>
      </c>
    </row>
    <row r="404" spans="1:4" x14ac:dyDescent="0.25">
      <c r="A404" s="500"/>
      <c r="B404" s="499"/>
      <c r="C404" s="497"/>
      <c r="D404" s="498"/>
    </row>
    <row r="405" spans="1:4" x14ac:dyDescent="0.25">
      <c r="A405" s="500"/>
      <c r="B405" s="499"/>
      <c r="C405" s="497"/>
      <c r="D405" s="498"/>
    </row>
    <row r="406" spans="1:4" x14ac:dyDescent="0.25">
      <c r="A406" s="500"/>
      <c r="B406" s="499"/>
      <c r="C406" s="497"/>
      <c r="D406" s="498"/>
    </row>
    <row r="407" spans="1:4" x14ac:dyDescent="0.25">
      <c r="A407" s="500"/>
      <c r="B407" s="499"/>
      <c r="C407" s="497"/>
      <c r="D407" s="498"/>
    </row>
    <row r="408" spans="1:4" x14ac:dyDescent="0.25">
      <c r="A408" s="500"/>
      <c r="B408" s="499"/>
      <c r="C408" s="497"/>
      <c r="D408" s="498"/>
    </row>
    <row r="409" spans="1:4" x14ac:dyDescent="0.25">
      <c r="A409" s="500"/>
      <c r="B409" s="499"/>
      <c r="C409" s="497"/>
      <c r="D409" s="498"/>
    </row>
    <row r="410" spans="1:4" x14ac:dyDescent="0.25">
      <c r="A410" s="500"/>
      <c r="B410" s="499"/>
      <c r="C410" s="497"/>
      <c r="D410" s="498"/>
    </row>
    <row r="411" spans="1:4" x14ac:dyDescent="0.25">
      <c r="A411" s="500"/>
      <c r="B411" s="499"/>
      <c r="C411" s="497"/>
      <c r="D411" s="498"/>
    </row>
    <row r="412" spans="1:4" x14ac:dyDescent="0.25">
      <c r="A412" s="500"/>
      <c r="B412" s="499"/>
      <c r="C412" s="497"/>
      <c r="D412" s="498"/>
    </row>
    <row r="413" spans="1:4" x14ac:dyDescent="0.25">
      <c r="A413" s="500"/>
      <c r="B413" s="499"/>
      <c r="C413" s="497"/>
      <c r="D413" s="498"/>
    </row>
    <row r="414" spans="1:4" x14ac:dyDescent="0.25">
      <c r="A414" s="500"/>
      <c r="B414" s="499"/>
      <c r="C414" s="497"/>
      <c r="D414" s="498"/>
    </row>
    <row r="415" spans="1:4" x14ac:dyDescent="0.25">
      <c r="A415" s="500"/>
      <c r="B415" s="499" t="s">
        <v>275</v>
      </c>
      <c r="C415" s="497" t="s">
        <v>274</v>
      </c>
      <c r="D415" s="498" t="s">
        <v>273</v>
      </c>
    </row>
    <row r="416" spans="1:4" x14ac:dyDescent="0.25">
      <c r="A416" s="500"/>
      <c r="B416" s="499"/>
      <c r="C416" s="497"/>
      <c r="D416" s="498"/>
    </row>
    <row r="417" spans="1:4" x14ac:dyDescent="0.25">
      <c r="A417" s="500"/>
      <c r="B417" s="499"/>
      <c r="C417" s="497"/>
      <c r="D417" s="498"/>
    </row>
    <row r="418" spans="1:4" x14ac:dyDescent="0.25">
      <c r="A418" s="500"/>
      <c r="B418" s="499"/>
      <c r="C418" s="497"/>
      <c r="D418" s="498"/>
    </row>
    <row r="419" spans="1:4" x14ac:dyDescent="0.25">
      <c r="A419" s="500"/>
      <c r="B419" s="499"/>
      <c r="C419" s="497"/>
      <c r="D419" s="498"/>
    </row>
    <row r="420" spans="1:4" x14ac:dyDescent="0.25">
      <c r="A420" s="500"/>
      <c r="B420" s="499"/>
      <c r="C420" s="497"/>
      <c r="D420" s="498"/>
    </row>
    <row r="421" spans="1:4" x14ac:dyDescent="0.25">
      <c r="A421" s="500"/>
      <c r="B421" s="499"/>
      <c r="C421" s="497"/>
      <c r="D421" s="498"/>
    </row>
    <row r="422" spans="1:4" x14ac:dyDescent="0.25">
      <c r="A422" s="500"/>
      <c r="B422" s="499"/>
      <c r="C422" s="497"/>
      <c r="D422" s="498"/>
    </row>
    <row r="423" spans="1:4" x14ac:dyDescent="0.25">
      <c r="A423" s="500"/>
      <c r="B423" s="499"/>
      <c r="C423" s="497"/>
      <c r="D423" s="498"/>
    </row>
    <row r="424" spans="1:4" x14ac:dyDescent="0.25">
      <c r="A424" s="500"/>
      <c r="B424" s="499"/>
      <c r="C424" s="497"/>
      <c r="D424" s="498"/>
    </row>
    <row r="425" spans="1:4" x14ac:dyDescent="0.25">
      <c r="A425" s="500"/>
      <c r="B425" s="499"/>
      <c r="C425" s="497"/>
      <c r="D425" s="498"/>
    </row>
    <row r="426" spans="1:4" x14ac:dyDescent="0.25">
      <c r="A426" s="500"/>
      <c r="B426" s="499"/>
      <c r="C426" s="497"/>
      <c r="D426" s="498"/>
    </row>
    <row r="427" spans="1:4" x14ac:dyDescent="0.25">
      <c r="A427" s="500"/>
      <c r="B427" s="499"/>
      <c r="C427" s="497"/>
      <c r="D427" s="498"/>
    </row>
    <row r="428" spans="1:4" x14ac:dyDescent="0.25">
      <c r="A428" s="500"/>
      <c r="B428" s="499"/>
      <c r="C428" s="497"/>
      <c r="D428" s="498"/>
    </row>
    <row r="429" spans="1:4" x14ac:dyDescent="0.25">
      <c r="A429" s="500"/>
      <c r="B429" s="499"/>
      <c r="C429" s="497"/>
      <c r="D429" s="498"/>
    </row>
    <row r="430" spans="1:4" x14ac:dyDescent="0.25">
      <c r="A430" s="500"/>
      <c r="B430" s="499"/>
      <c r="C430" s="497"/>
      <c r="D430" s="498"/>
    </row>
    <row r="431" spans="1:4" x14ac:dyDescent="0.25">
      <c r="A431" s="500"/>
      <c r="B431" s="499"/>
      <c r="C431" s="497"/>
      <c r="D431" s="498"/>
    </row>
    <row r="432" spans="1:4" x14ac:dyDescent="0.25">
      <c r="A432" s="500"/>
      <c r="B432" s="499"/>
      <c r="C432" s="497"/>
      <c r="D432" s="498"/>
    </row>
    <row r="433" spans="1:4" x14ac:dyDescent="0.25">
      <c r="A433" s="500"/>
      <c r="B433" s="499"/>
      <c r="C433" s="497"/>
      <c r="D433" s="498"/>
    </row>
    <row r="434" spans="1:4" x14ac:dyDescent="0.25">
      <c r="A434" s="500"/>
      <c r="B434" s="499"/>
      <c r="C434" s="497"/>
      <c r="D434" s="498"/>
    </row>
    <row r="435" spans="1:4" x14ac:dyDescent="0.25">
      <c r="A435" s="500"/>
      <c r="B435" s="499"/>
      <c r="C435" s="497"/>
      <c r="D435" s="498"/>
    </row>
    <row r="436" spans="1:4" x14ac:dyDescent="0.25">
      <c r="A436" s="500"/>
      <c r="B436" s="499"/>
      <c r="C436" s="497"/>
      <c r="D436" s="498"/>
    </row>
    <row r="437" spans="1:4" x14ac:dyDescent="0.25">
      <c r="A437" s="500"/>
      <c r="B437" s="499"/>
      <c r="C437" s="497"/>
      <c r="D437" s="498"/>
    </row>
    <row r="438" spans="1:4" x14ac:dyDescent="0.25">
      <c r="A438" s="500"/>
      <c r="B438" s="499"/>
      <c r="C438" s="497"/>
      <c r="D438" s="498"/>
    </row>
    <row r="439" spans="1:4" x14ac:dyDescent="0.25">
      <c r="A439" s="500"/>
      <c r="B439" s="499"/>
      <c r="C439" s="497"/>
      <c r="D439" s="498"/>
    </row>
    <row r="440" spans="1:4" x14ac:dyDescent="0.25">
      <c r="A440" s="500"/>
      <c r="B440" s="499"/>
      <c r="C440" s="497"/>
      <c r="D440" s="498"/>
    </row>
    <row r="441" spans="1:4" ht="15" customHeight="1" x14ac:dyDescent="0.25">
      <c r="A441" s="500"/>
      <c r="B441" s="499" t="s">
        <v>306</v>
      </c>
      <c r="C441" s="497" t="s">
        <v>305</v>
      </c>
      <c r="D441" s="498" t="s">
        <v>304</v>
      </c>
    </row>
    <row r="442" spans="1:4" x14ac:dyDescent="0.25">
      <c r="A442" s="500"/>
      <c r="B442" s="499"/>
      <c r="C442" s="497"/>
      <c r="D442" s="498"/>
    </row>
    <row r="443" spans="1:4" x14ac:dyDescent="0.25">
      <c r="A443" s="500"/>
      <c r="B443" s="499"/>
      <c r="C443" s="497"/>
      <c r="D443" s="498"/>
    </row>
    <row r="444" spans="1:4" x14ac:dyDescent="0.25">
      <c r="A444" s="500"/>
      <c r="B444" s="499"/>
      <c r="C444" s="497"/>
      <c r="D444" s="498"/>
    </row>
    <row r="445" spans="1:4" x14ac:dyDescent="0.25">
      <c r="A445" s="500"/>
      <c r="B445" s="499"/>
      <c r="C445" s="497"/>
      <c r="D445" s="498"/>
    </row>
    <row r="446" spans="1:4" x14ac:dyDescent="0.25">
      <c r="A446" s="500"/>
      <c r="B446" s="499"/>
      <c r="C446" s="497"/>
      <c r="D446" s="498"/>
    </row>
    <row r="447" spans="1:4" x14ac:dyDescent="0.25">
      <c r="A447" s="500"/>
      <c r="B447" s="499"/>
      <c r="C447" s="497"/>
      <c r="D447" s="498"/>
    </row>
    <row r="448" spans="1:4" x14ac:dyDescent="0.25">
      <c r="A448" s="500"/>
      <c r="B448" s="499"/>
      <c r="C448" s="497"/>
      <c r="D448" s="498"/>
    </row>
    <row r="449" spans="1:4" x14ac:dyDescent="0.25">
      <c r="A449" s="500"/>
      <c r="B449" s="499"/>
      <c r="C449" s="497"/>
      <c r="D449" s="498"/>
    </row>
    <row r="450" spans="1:4" x14ac:dyDescent="0.25">
      <c r="A450" s="500"/>
      <c r="B450" s="499"/>
      <c r="C450" s="497"/>
      <c r="D450" s="498"/>
    </row>
    <row r="451" spans="1:4" x14ac:dyDescent="0.25">
      <c r="A451" s="500"/>
      <c r="B451" s="499"/>
      <c r="C451" s="497"/>
      <c r="D451" s="498"/>
    </row>
    <row r="452" spans="1:4" ht="15" customHeight="1" x14ac:dyDescent="0.25">
      <c r="A452" s="500"/>
      <c r="B452" s="499" t="s">
        <v>303</v>
      </c>
      <c r="C452" s="497" t="s">
        <v>302</v>
      </c>
      <c r="D452" s="498" t="s">
        <v>301</v>
      </c>
    </row>
    <row r="453" spans="1:4" x14ac:dyDescent="0.25">
      <c r="A453" s="500"/>
      <c r="B453" s="499"/>
      <c r="C453" s="497"/>
      <c r="D453" s="498"/>
    </row>
    <row r="454" spans="1:4" x14ac:dyDescent="0.25">
      <c r="A454" s="500"/>
      <c r="B454" s="499"/>
      <c r="C454" s="497"/>
      <c r="D454" s="498"/>
    </row>
    <row r="455" spans="1:4" x14ac:dyDescent="0.25">
      <c r="A455" s="500"/>
      <c r="B455" s="499"/>
      <c r="C455" s="497"/>
      <c r="D455" s="498"/>
    </row>
    <row r="456" spans="1:4" x14ac:dyDescent="0.25">
      <c r="A456" s="500"/>
      <c r="B456" s="499"/>
      <c r="C456" s="497"/>
      <c r="D456" s="498"/>
    </row>
    <row r="457" spans="1:4" x14ac:dyDescent="0.25">
      <c r="A457" s="500"/>
      <c r="B457" s="499"/>
      <c r="C457" s="497"/>
      <c r="D457" s="498"/>
    </row>
    <row r="458" spans="1:4" x14ac:dyDescent="0.25">
      <c r="A458" s="500"/>
      <c r="B458" s="499"/>
      <c r="C458" s="497"/>
      <c r="D458" s="498"/>
    </row>
    <row r="459" spans="1:4" x14ac:dyDescent="0.25">
      <c r="A459" s="500"/>
      <c r="B459" s="499"/>
      <c r="C459" s="497"/>
      <c r="D459" s="498"/>
    </row>
    <row r="460" spans="1:4" x14ac:dyDescent="0.25">
      <c r="A460" s="500"/>
      <c r="B460" s="499"/>
      <c r="C460" s="497"/>
      <c r="D460" s="498"/>
    </row>
    <row r="461" spans="1:4" x14ac:dyDescent="0.25">
      <c r="A461" s="500"/>
      <c r="B461" s="499"/>
      <c r="C461" s="497"/>
      <c r="D461" s="498"/>
    </row>
    <row r="462" spans="1:4" x14ac:dyDescent="0.25">
      <c r="A462" s="500"/>
      <c r="B462" s="499"/>
      <c r="C462" s="497"/>
      <c r="D462" s="498"/>
    </row>
    <row r="463" spans="1:4" ht="15" customHeight="1" x14ac:dyDescent="0.25">
      <c r="A463" s="500"/>
      <c r="B463" s="499" t="s">
        <v>300</v>
      </c>
      <c r="C463" s="497" t="s">
        <v>299</v>
      </c>
      <c r="D463" s="498" t="s">
        <v>298</v>
      </c>
    </row>
    <row r="464" spans="1:4" x14ac:dyDescent="0.25">
      <c r="A464" s="500"/>
      <c r="B464" s="503"/>
      <c r="C464" s="497"/>
      <c r="D464" s="498"/>
    </row>
    <row r="465" spans="1:4" x14ac:dyDescent="0.25">
      <c r="A465" s="500"/>
      <c r="B465" s="503"/>
      <c r="C465" s="497"/>
      <c r="D465" s="498"/>
    </row>
    <row r="466" spans="1:4" x14ac:dyDescent="0.25">
      <c r="A466" s="500"/>
      <c r="B466" s="503"/>
      <c r="C466" s="497"/>
      <c r="D466" s="498"/>
    </row>
    <row r="467" spans="1:4" x14ac:dyDescent="0.25">
      <c r="A467" s="500"/>
      <c r="B467" s="503"/>
      <c r="C467" s="497"/>
      <c r="D467" s="498"/>
    </row>
    <row r="468" spans="1:4" x14ac:dyDescent="0.25">
      <c r="A468" s="500"/>
      <c r="B468" s="503"/>
      <c r="C468" s="497"/>
      <c r="D468" s="498"/>
    </row>
    <row r="469" spans="1:4" x14ac:dyDescent="0.25">
      <c r="A469" s="500"/>
      <c r="B469" s="503"/>
      <c r="C469" s="497"/>
      <c r="D469" s="498"/>
    </row>
    <row r="470" spans="1:4" x14ac:dyDescent="0.25">
      <c r="A470" s="500"/>
      <c r="B470" s="503"/>
      <c r="C470" s="497"/>
      <c r="D470" s="498"/>
    </row>
    <row r="471" spans="1:4" x14ac:dyDescent="0.25">
      <c r="A471" s="500"/>
      <c r="B471" s="503"/>
      <c r="C471" s="497"/>
      <c r="D471" s="498"/>
    </row>
    <row r="472" spans="1:4" x14ac:dyDescent="0.25">
      <c r="A472" s="500"/>
      <c r="B472" s="499" t="s">
        <v>297</v>
      </c>
      <c r="C472" s="497" t="s">
        <v>296</v>
      </c>
      <c r="D472" s="498" t="s">
        <v>295</v>
      </c>
    </row>
    <row r="473" spans="1:4" x14ac:dyDescent="0.25">
      <c r="A473" s="500"/>
      <c r="B473" s="499"/>
      <c r="C473" s="497"/>
      <c r="D473" s="498"/>
    </row>
    <row r="474" spans="1:4" x14ac:dyDescent="0.25">
      <c r="A474" s="500"/>
      <c r="B474" s="499"/>
      <c r="C474" s="497"/>
      <c r="D474" s="498"/>
    </row>
    <row r="475" spans="1:4" x14ac:dyDescent="0.25">
      <c r="A475" s="500"/>
      <c r="B475" s="499"/>
      <c r="C475" s="497"/>
      <c r="D475" s="498"/>
    </row>
    <row r="476" spans="1:4" x14ac:dyDescent="0.25">
      <c r="A476" s="500"/>
      <c r="B476" s="499"/>
      <c r="C476" s="497"/>
      <c r="D476" s="498"/>
    </row>
    <row r="477" spans="1:4" x14ac:dyDescent="0.25">
      <c r="A477" s="500"/>
      <c r="B477" s="499"/>
      <c r="C477" s="497"/>
      <c r="D477" s="498"/>
    </row>
    <row r="478" spans="1:4" x14ac:dyDescent="0.25">
      <c r="A478" s="500"/>
      <c r="B478" s="499"/>
      <c r="C478" s="497"/>
      <c r="D478" s="498"/>
    </row>
    <row r="479" spans="1:4" x14ac:dyDescent="0.25">
      <c r="A479" s="500"/>
      <c r="B479" s="499"/>
      <c r="C479" s="497"/>
      <c r="D479" s="498"/>
    </row>
    <row r="480" spans="1:4" x14ac:dyDescent="0.25">
      <c r="A480" s="500"/>
      <c r="B480" s="499"/>
      <c r="C480" s="497"/>
      <c r="D480" s="498"/>
    </row>
    <row r="481" spans="1:4" x14ac:dyDescent="0.25">
      <c r="A481" s="500"/>
      <c r="B481" s="499"/>
      <c r="C481" s="497"/>
      <c r="D481" s="498"/>
    </row>
    <row r="482" spans="1:4" x14ac:dyDescent="0.25">
      <c r="A482" s="500"/>
      <c r="B482" s="499"/>
      <c r="C482" s="497"/>
      <c r="D482" s="498"/>
    </row>
    <row r="483" spans="1:4" ht="45" customHeight="1" x14ac:dyDescent="0.25">
      <c r="A483" s="500" t="s">
        <v>262</v>
      </c>
      <c r="B483" s="500" t="s">
        <v>284</v>
      </c>
      <c r="C483" s="497" t="s">
        <v>283</v>
      </c>
      <c r="D483" s="498" t="s">
        <v>282</v>
      </c>
    </row>
    <row r="484" spans="1:4" x14ac:dyDescent="0.25">
      <c r="A484" s="500"/>
      <c r="B484" s="500"/>
      <c r="C484" s="497"/>
      <c r="D484" s="498"/>
    </row>
    <row r="485" spans="1:4" x14ac:dyDescent="0.25">
      <c r="A485" s="500"/>
      <c r="B485" s="500"/>
      <c r="C485" s="497"/>
      <c r="D485" s="498"/>
    </row>
    <row r="486" spans="1:4" x14ac:dyDescent="0.25">
      <c r="A486" s="500"/>
      <c r="B486" s="500"/>
      <c r="C486" s="497"/>
      <c r="D486" s="498"/>
    </row>
    <row r="487" spans="1:4" x14ac:dyDescent="0.25">
      <c r="A487" s="500"/>
      <c r="B487" s="500"/>
      <c r="C487" s="497"/>
      <c r="D487" s="498"/>
    </row>
    <row r="488" spans="1:4" x14ac:dyDescent="0.25">
      <c r="A488" s="500"/>
      <c r="B488" s="500"/>
      <c r="C488" s="497"/>
      <c r="D488" s="498"/>
    </row>
    <row r="489" spans="1:4" x14ac:dyDescent="0.25">
      <c r="A489" s="500"/>
      <c r="B489" s="500"/>
      <c r="C489" s="497"/>
      <c r="D489" s="498"/>
    </row>
    <row r="490" spans="1:4" x14ac:dyDescent="0.25">
      <c r="A490" s="500"/>
      <c r="B490" s="500"/>
      <c r="C490" s="497"/>
      <c r="D490" s="498"/>
    </row>
    <row r="491" spans="1:4" x14ac:dyDescent="0.25">
      <c r="A491" s="500"/>
      <c r="B491" s="500"/>
      <c r="C491" s="497"/>
      <c r="D491" s="498"/>
    </row>
    <row r="492" spans="1:4" x14ac:dyDescent="0.25">
      <c r="A492" s="500"/>
      <c r="B492" s="500"/>
      <c r="C492" s="497"/>
      <c r="D492" s="498"/>
    </row>
    <row r="493" spans="1:4" x14ac:dyDescent="0.25">
      <c r="A493" s="500"/>
      <c r="B493" s="500"/>
      <c r="C493" s="497"/>
      <c r="D493" s="498"/>
    </row>
    <row r="494" spans="1:4" x14ac:dyDescent="0.25">
      <c r="A494" s="500"/>
      <c r="B494" s="500"/>
      <c r="C494" s="497"/>
      <c r="D494" s="498"/>
    </row>
    <row r="495" spans="1:4" x14ac:dyDescent="0.25">
      <c r="A495" s="500"/>
      <c r="B495" s="499" t="s">
        <v>294</v>
      </c>
      <c r="C495" s="497" t="s">
        <v>280</v>
      </c>
      <c r="D495" s="498" t="s">
        <v>279</v>
      </c>
    </row>
    <row r="496" spans="1:4" x14ac:dyDescent="0.25">
      <c r="A496" s="500"/>
      <c r="B496" s="499"/>
      <c r="C496" s="501"/>
      <c r="D496" s="498"/>
    </row>
    <row r="497" spans="1:4" x14ac:dyDescent="0.25">
      <c r="A497" s="500"/>
      <c r="B497" s="499"/>
      <c r="C497" s="501"/>
      <c r="D497" s="498"/>
    </row>
    <row r="498" spans="1:4" x14ac:dyDescent="0.25">
      <c r="A498" s="500"/>
      <c r="B498" s="499"/>
      <c r="C498" s="501"/>
      <c r="D498" s="498"/>
    </row>
    <row r="499" spans="1:4" x14ac:dyDescent="0.25">
      <c r="A499" s="500"/>
      <c r="B499" s="499"/>
      <c r="C499" s="501"/>
      <c r="D499" s="498"/>
    </row>
    <row r="500" spans="1:4" x14ac:dyDescent="0.25">
      <c r="A500" s="500"/>
      <c r="B500" s="499"/>
      <c r="C500" s="501"/>
      <c r="D500" s="498"/>
    </row>
    <row r="501" spans="1:4" x14ac:dyDescent="0.25">
      <c r="A501" s="500"/>
      <c r="B501" s="499"/>
      <c r="C501" s="501"/>
      <c r="D501" s="498"/>
    </row>
    <row r="502" spans="1:4" x14ac:dyDescent="0.25">
      <c r="A502" s="500"/>
      <c r="B502" s="499"/>
      <c r="C502" s="501"/>
      <c r="D502" s="498"/>
    </row>
    <row r="503" spans="1:4" x14ac:dyDescent="0.25">
      <c r="A503" s="500"/>
      <c r="B503" s="499"/>
      <c r="C503" s="501"/>
      <c r="D503" s="498"/>
    </row>
    <row r="504" spans="1:4" x14ac:dyDescent="0.25">
      <c r="A504" s="500"/>
      <c r="B504" s="499"/>
      <c r="C504" s="501"/>
      <c r="D504" s="498"/>
    </row>
    <row r="505" spans="1:4" x14ac:dyDescent="0.25">
      <c r="A505" s="500"/>
      <c r="B505" s="499"/>
      <c r="C505" s="501"/>
      <c r="D505" s="498"/>
    </row>
    <row r="506" spans="1:4" x14ac:dyDescent="0.25">
      <c r="A506" s="500"/>
      <c r="B506" s="499"/>
      <c r="C506" s="501"/>
      <c r="D506" s="498"/>
    </row>
    <row r="507" spans="1:4" x14ac:dyDescent="0.25">
      <c r="A507" s="500"/>
      <c r="B507" s="499"/>
      <c r="C507" s="501"/>
      <c r="D507" s="498"/>
    </row>
    <row r="508" spans="1:4" x14ac:dyDescent="0.25">
      <c r="A508" s="500"/>
      <c r="B508" s="499"/>
      <c r="C508" s="501"/>
      <c r="D508" s="498"/>
    </row>
    <row r="509" spans="1:4" x14ac:dyDescent="0.25">
      <c r="A509" s="500"/>
      <c r="B509" s="499"/>
      <c r="C509" s="501"/>
      <c r="D509" s="498"/>
    </row>
    <row r="510" spans="1:4" x14ac:dyDescent="0.25">
      <c r="A510" s="500"/>
      <c r="B510" s="499"/>
      <c r="C510" s="501"/>
      <c r="D510" s="498"/>
    </row>
    <row r="511" spans="1:4" x14ac:dyDescent="0.25">
      <c r="A511" s="500"/>
      <c r="B511" s="499"/>
      <c r="C511" s="501"/>
      <c r="D511" s="498"/>
    </row>
    <row r="512" spans="1:4" x14ac:dyDescent="0.25">
      <c r="A512" s="500"/>
      <c r="B512" s="499"/>
      <c r="C512" s="501"/>
      <c r="D512" s="498"/>
    </row>
    <row r="513" spans="1:4" x14ac:dyDescent="0.25">
      <c r="A513" s="500"/>
      <c r="B513" s="499"/>
      <c r="C513" s="501"/>
      <c r="D513" s="498"/>
    </row>
    <row r="514" spans="1:4" x14ac:dyDescent="0.25">
      <c r="A514" s="500"/>
      <c r="B514" s="499"/>
      <c r="C514" s="501"/>
      <c r="D514" s="498"/>
    </row>
    <row r="515" spans="1:4" x14ac:dyDescent="0.25">
      <c r="A515" s="500"/>
      <c r="B515" s="499"/>
      <c r="C515" s="501"/>
      <c r="D515" s="498"/>
    </row>
    <row r="516" spans="1:4" x14ac:dyDescent="0.25">
      <c r="A516" s="500"/>
      <c r="B516" s="499"/>
      <c r="C516" s="501"/>
      <c r="D516" s="498"/>
    </row>
    <row r="517" spans="1:4" x14ac:dyDescent="0.25">
      <c r="A517" s="500"/>
      <c r="B517" s="499"/>
      <c r="C517" s="501"/>
      <c r="D517" s="498"/>
    </row>
    <row r="518" spans="1:4" x14ac:dyDescent="0.25">
      <c r="A518" s="500"/>
      <c r="B518" s="499"/>
      <c r="C518" s="501"/>
      <c r="D518" s="498"/>
    </row>
    <row r="519" spans="1:4" x14ac:dyDescent="0.25">
      <c r="A519" s="500"/>
      <c r="B519" s="499"/>
      <c r="C519" s="501"/>
      <c r="D519" s="498"/>
    </row>
    <row r="520" spans="1:4" x14ac:dyDescent="0.25">
      <c r="A520" s="500"/>
      <c r="B520" s="499"/>
      <c r="C520" s="501"/>
      <c r="D520" s="498"/>
    </row>
    <row r="521" spans="1:4" x14ac:dyDescent="0.25">
      <c r="A521" s="500"/>
      <c r="B521" s="499"/>
      <c r="C521" s="501"/>
      <c r="D521" s="498"/>
    </row>
    <row r="522" spans="1:4" x14ac:dyDescent="0.25">
      <c r="A522" s="500"/>
      <c r="B522" s="499"/>
      <c r="C522" s="501"/>
      <c r="D522" s="498"/>
    </row>
    <row r="523" spans="1:4" x14ac:dyDescent="0.25">
      <c r="A523" s="500"/>
      <c r="B523" s="499"/>
      <c r="C523" s="501"/>
      <c r="D523" s="498"/>
    </row>
    <row r="524" spans="1:4" x14ac:dyDescent="0.25">
      <c r="A524" s="500"/>
      <c r="B524" s="499"/>
      <c r="C524" s="501"/>
      <c r="D524" s="498"/>
    </row>
    <row r="525" spans="1:4" x14ac:dyDescent="0.25">
      <c r="A525" s="500"/>
      <c r="B525" s="499"/>
      <c r="C525" s="501"/>
      <c r="D525" s="498"/>
    </row>
    <row r="526" spans="1:4" x14ac:dyDescent="0.25">
      <c r="A526" s="500"/>
      <c r="B526" s="499"/>
      <c r="C526" s="501"/>
      <c r="D526" s="498"/>
    </row>
    <row r="527" spans="1:4" x14ac:dyDescent="0.25">
      <c r="A527" s="500"/>
      <c r="B527" s="499"/>
      <c r="C527" s="501"/>
      <c r="D527" s="498"/>
    </row>
    <row r="528" spans="1:4" x14ac:dyDescent="0.25">
      <c r="A528" s="500"/>
      <c r="B528" s="499"/>
      <c r="C528" s="501"/>
      <c r="D528" s="498"/>
    </row>
    <row r="529" spans="1:4" x14ac:dyDescent="0.25">
      <c r="A529" s="500"/>
      <c r="B529" s="499"/>
      <c r="C529" s="501"/>
      <c r="D529" s="498"/>
    </row>
    <row r="530" spans="1:4" x14ac:dyDescent="0.25">
      <c r="A530" s="500"/>
      <c r="B530" s="499"/>
      <c r="C530" s="501"/>
      <c r="D530" s="498"/>
    </row>
    <row r="531" spans="1:4" x14ac:dyDescent="0.25">
      <c r="A531" s="500"/>
      <c r="B531" s="499" t="s">
        <v>278</v>
      </c>
      <c r="C531" s="497" t="s">
        <v>277</v>
      </c>
      <c r="D531" s="498" t="s">
        <v>276</v>
      </c>
    </row>
    <row r="532" spans="1:4" x14ac:dyDescent="0.25">
      <c r="A532" s="500"/>
      <c r="B532" s="499"/>
      <c r="C532" s="497"/>
      <c r="D532" s="498"/>
    </row>
    <row r="533" spans="1:4" x14ac:dyDescent="0.25">
      <c r="A533" s="500"/>
      <c r="B533" s="499"/>
      <c r="C533" s="497"/>
      <c r="D533" s="498"/>
    </row>
    <row r="534" spans="1:4" x14ac:dyDescent="0.25">
      <c r="A534" s="500"/>
      <c r="B534" s="499"/>
      <c r="C534" s="497"/>
      <c r="D534" s="498"/>
    </row>
    <row r="535" spans="1:4" x14ac:dyDescent="0.25">
      <c r="A535" s="500"/>
      <c r="B535" s="499"/>
      <c r="C535" s="497"/>
      <c r="D535" s="498"/>
    </row>
    <row r="536" spans="1:4" x14ac:dyDescent="0.25">
      <c r="A536" s="500"/>
      <c r="B536" s="499"/>
      <c r="C536" s="497"/>
      <c r="D536" s="498"/>
    </row>
    <row r="537" spans="1:4" x14ac:dyDescent="0.25">
      <c r="A537" s="500"/>
      <c r="B537" s="499"/>
      <c r="C537" s="497"/>
      <c r="D537" s="498"/>
    </row>
    <row r="538" spans="1:4" x14ac:dyDescent="0.25">
      <c r="A538" s="500"/>
      <c r="B538" s="499"/>
      <c r="C538" s="497"/>
      <c r="D538" s="498"/>
    </row>
    <row r="539" spans="1:4" x14ac:dyDescent="0.25">
      <c r="A539" s="500"/>
      <c r="B539" s="499"/>
      <c r="C539" s="497"/>
      <c r="D539" s="498"/>
    </row>
    <row r="540" spans="1:4" x14ac:dyDescent="0.25">
      <c r="A540" s="500"/>
      <c r="B540" s="499"/>
      <c r="C540" s="497"/>
      <c r="D540" s="498"/>
    </row>
    <row r="541" spans="1:4" x14ac:dyDescent="0.25">
      <c r="A541" s="500"/>
      <c r="B541" s="499"/>
      <c r="C541" s="497"/>
      <c r="D541" s="498"/>
    </row>
    <row r="542" spans="1:4" x14ac:dyDescent="0.25">
      <c r="A542" s="500"/>
      <c r="B542" s="499"/>
      <c r="C542" s="497"/>
      <c r="D542" s="498"/>
    </row>
    <row r="543" spans="1:4" x14ac:dyDescent="0.25">
      <c r="A543" s="500"/>
      <c r="B543" s="499" t="s">
        <v>275</v>
      </c>
      <c r="C543" s="497" t="s">
        <v>274</v>
      </c>
      <c r="D543" s="498" t="s">
        <v>273</v>
      </c>
    </row>
    <row r="544" spans="1:4" x14ac:dyDescent="0.25">
      <c r="A544" s="500"/>
      <c r="B544" s="499"/>
      <c r="C544" s="497"/>
      <c r="D544" s="498"/>
    </row>
    <row r="545" spans="1:4" x14ac:dyDescent="0.25">
      <c r="A545" s="500"/>
      <c r="B545" s="499"/>
      <c r="C545" s="497"/>
      <c r="D545" s="498"/>
    </row>
    <row r="546" spans="1:4" x14ac:dyDescent="0.25">
      <c r="A546" s="500"/>
      <c r="B546" s="499"/>
      <c r="C546" s="497"/>
      <c r="D546" s="498"/>
    </row>
    <row r="547" spans="1:4" x14ac:dyDescent="0.25">
      <c r="A547" s="500"/>
      <c r="B547" s="499"/>
      <c r="C547" s="497"/>
      <c r="D547" s="498"/>
    </row>
    <row r="548" spans="1:4" x14ac:dyDescent="0.25">
      <c r="A548" s="500"/>
      <c r="B548" s="499"/>
      <c r="C548" s="497"/>
      <c r="D548" s="498"/>
    </row>
    <row r="549" spans="1:4" x14ac:dyDescent="0.25">
      <c r="A549" s="500"/>
      <c r="B549" s="499"/>
      <c r="C549" s="497"/>
      <c r="D549" s="498"/>
    </row>
    <row r="550" spans="1:4" x14ac:dyDescent="0.25">
      <c r="A550" s="500"/>
      <c r="B550" s="499"/>
      <c r="C550" s="497"/>
      <c r="D550" s="498"/>
    </row>
    <row r="551" spans="1:4" x14ac:dyDescent="0.25">
      <c r="A551" s="500"/>
      <c r="B551" s="499"/>
      <c r="C551" s="497"/>
      <c r="D551" s="498"/>
    </row>
    <row r="552" spans="1:4" x14ac:dyDescent="0.25">
      <c r="A552" s="500"/>
      <c r="B552" s="499"/>
      <c r="C552" s="497"/>
      <c r="D552" s="498"/>
    </row>
    <row r="553" spans="1:4" x14ac:dyDescent="0.25">
      <c r="A553" s="500"/>
      <c r="B553" s="499"/>
      <c r="C553" s="497"/>
      <c r="D553" s="498"/>
    </row>
    <row r="554" spans="1:4" x14ac:dyDescent="0.25">
      <c r="A554" s="500"/>
      <c r="B554" s="499"/>
      <c r="C554" s="497"/>
      <c r="D554" s="498"/>
    </row>
    <row r="555" spans="1:4" x14ac:dyDescent="0.25">
      <c r="A555" s="500"/>
      <c r="B555" s="499"/>
      <c r="C555" s="497"/>
      <c r="D555" s="498"/>
    </row>
    <row r="556" spans="1:4" x14ac:dyDescent="0.25">
      <c r="A556" s="500"/>
      <c r="B556" s="499"/>
      <c r="C556" s="497"/>
      <c r="D556" s="498"/>
    </row>
    <row r="557" spans="1:4" x14ac:dyDescent="0.25">
      <c r="A557" s="500"/>
      <c r="B557" s="499"/>
      <c r="C557" s="497"/>
      <c r="D557" s="498"/>
    </row>
    <row r="558" spans="1:4" x14ac:dyDescent="0.25">
      <c r="A558" s="500"/>
      <c r="B558" s="499"/>
      <c r="C558" s="497"/>
      <c r="D558" s="498"/>
    </row>
    <row r="559" spans="1:4" x14ac:dyDescent="0.25">
      <c r="A559" s="500"/>
      <c r="B559" s="499"/>
      <c r="C559" s="497"/>
      <c r="D559" s="498"/>
    </row>
    <row r="560" spans="1:4" x14ac:dyDescent="0.25">
      <c r="A560" s="500"/>
      <c r="B560" s="499"/>
      <c r="C560" s="497"/>
      <c r="D560" s="498"/>
    </row>
    <row r="561" spans="1:4" x14ac:dyDescent="0.25">
      <c r="A561" s="500"/>
      <c r="B561" s="499"/>
      <c r="C561" s="497"/>
      <c r="D561" s="498"/>
    </row>
    <row r="562" spans="1:4" x14ac:dyDescent="0.25">
      <c r="A562" s="500"/>
      <c r="B562" s="499"/>
      <c r="C562" s="497"/>
      <c r="D562" s="498"/>
    </row>
    <row r="563" spans="1:4" x14ac:dyDescent="0.25">
      <c r="A563" s="500"/>
      <c r="B563" s="499"/>
      <c r="C563" s="497"/>
      <c r="D563" s="498"/>
    </row>
    <row r="564" spans="1:4" x14ac:dyDescent="0.25">
      <c r="A564" s="500"/>
      <c r="B564" s="499"/>
      <c r="C564" s="497"/>
      <c r="D564" s="498"/>
    </row>
    <row r="565" spans="1:4" x14ac:dyDescent="0.25">
      <c r="A565" s="500"/>
      <c r="B565" s="499"/>
      <c r="C565" s="497"/>
      <c r="D565" s="498"/>
    </row>
    <row r="566" spans="1:4" x14ac:dyDescent="0.25">
      <c r="A566" s="500"/>
      <c r="B566" s="499"/>
      <c r="C566" s="497"/>
      <c r="D566" s="498"/>
    </row>
    <row r="567" spans="1:4" x14ac:dyDescent="0.25">
      <c r="A567" s="500"/>
      <c r="B567" s="499"/>
      <c r="C567" s="497"/>
      <c r="D567" s="498"/>
    </row>
    <row r="568" spans="1:4" x14ac:dyDescent="0.25">
      <c r="A568" s="500"/>
      <c r="B568" s="499"/>
      <c r="C568" s="497"/>
      <c r="D568" s="498"/>
    </row>
    <row r="569" spans="1:4" ht="15" customHeight="1" x14ac:dyDescent="0.25">
      <c r="A569" s="500"/>
      <c r="B569" s="499" t="s">
        <v>293</v>
      </c>
      <c r="C569" s="497" t="s">
        <v>292</v>
      </c>
      <c r="D569" s="498" t="s">
        <v>291</v>
      </c>
    </row>
    <row r="570" spans="1:4" x14ac:dyDescent="0.25">
      <c r="A570" s="500"/>
      <c r="B570" s="499"/>
      <c r="C570" s="501"/>
      <c r="D570" s="498"/>
    </row>
    <row r="571" spans="1:4" x14ac:dyDescent="0.25">
      <c r="A571" s="500"/>
      <c r="B571" s="499"/>
      <c r="C571" s="501"/>
      <c r="D571" s="498"/>
    </row>
    <row r="572" spans="1:4" x14ac:dyDescent="0.25">
      <c r="A572" s="500"/>
      <c r="B572" s="499"/>
      <c r="C572" s="501"/>
      <c r="D572" s="498"/>
    </row>
    <row r="573" spans="1:4" x14ac:dyDescent="0.25">
      <c r="A573" s="500"/>
      <c r="B573" s="499"/>
      <c r="C573" s="501"/>
      <c r="D573" s="498"/>
    </row>
    <row r="574" spans="1:4" x14ac:dyDescent="0.25">
      <c r="A574" s="500"/>
      <c r="B574" s="499"/>
      <c r="C574" s="501"/>
      <c r="D574" s="498"/>
    </row>
    <row r="575" spans="1:4" x14ac:dyDescent="0.25">
      <c r="A575" s="500"/>
      <c r="B575" s="499"/>
      <c r="C575" s="501"/>
      <c r="D575" s="498"/>
    </row>
    <row r="576" spans="1:4" x14ac:dyDescent="0.25">
      <c r="A576" s="500"/>
      <c r="B576" s="499"/>
      <c r="C576" s="501"/>
      <c r="D576" s="498"/>
    </row>
    <row r="577" spans="1:4" x14ac:dyDescent="0.25">
      <c r="A577" s="500"/>
      <c r="B577" s="499"/>
      <c r="C577" s="501"/>
      <c r="D577" s="498"/>
    </row>
    <row r="578" spans="1:4" x14ac:dyDescent="0.25">
      <c r="A578" s="500"/>
      <c r="B578" s="499"/>
      <c r="C578" s="501"/>
      <c r="D578" s="498"/>
    </row>
    <row r="579" spans="1:4" x14ac:dyDescent="0.25">
      <c r="A579" s="500"/>
      <c r="B579" s="499"/>
      <c r="C579" s="501"/>
      <c r="D579" s="498"/>
    </row>
    <row r="580" spans="1:4" x14ac:dyDescent="0.25">
      <c r="A580" s="500"/>
      <c r="B580" s="499"/>
      <c r="C580" s="501"/>
      <c r="D580" s="498"/>
    </row>
    <row r="581" spans="1:4" x14ac:dyDescent="0.25">
      <c r="A581" s="500"/>
      <c r="B581" s="499"/>
      <c r="C581" s="501"/>
      <c r="D581" s="498"/>
    </row>
    <row r="582" spans="1:4" x14ac:dyDescent="0.25">
      <c r="A582" s="500"/>
      <c r="B582" s="499"/>
      <c r="C582" s="501"/>
      <c r="D582" s="498"/>
    </row>
    <row r="583" spans="1:4" x14ac:dyDescent="0.25">
      <c r="A583" s="500"/>
      <c r="B583" s="499"/>
      <c r="C583" s="501"/>
      <c r="D583" s="498"/>
    </row>
    <row r="584" spans="1:4" x14ac:dyDescent="0.25">
      <c r="A584" s="500"/>
      <c r="B584" s="499"/>
      <c r="C584" s="501"/>
      <c r="D584" s="498"/>
    </row>
    <row r="585" spans="1:4" x14ac:dyDescent="0.25">
      <c r="A585" s="500"/>
      <c r="B585" s="499"/>
      <c r="C585" s="501"/>
      <c r="D585" s="498"/>
    </row>
    <row r="586" spans="1:4" x14ac:dyDescent="0.25">
      <c r="A586" s="500"/>
      <c r="B586" s="499"/>
      <c r="C586" s="501"/>
      <c r="D586" s="498"/>
    </row>
    <row r="587" spans="1:4" x14ac:dyDescent="0.25">
      <c r="A587" s="500"/>
      <c r="B587" s="499"/>
      <c r="C587" s="501"/>
      <c r="D587" s="498"/>
    </row>
    <row r="588" spans="1:4" x14ac:dyDescent="0.25">
      <c r="A588" s="500"/>
      <c r="B588" s="499"/>
      <c r="C588" s="501"/>
      <c r="D588" s="498"/>
    </row>
    <row r="589" spans="1:4" x14ac:dyDescent="0.25">
      <c r="A589" s="500"/>
      <c r="B589" s="499"/>
      <c r="C589" s="501"/>
      <c r="D589" s="498"/>
    </row>
    <row r="590" spans="1:4" x14ac:dyDescent="0.25">
      <c r="A590" s="500"/>
      <c r="B590" s="499"/>
      <c r="C590" s="501"/>
      <c r="D590" s="498"/>
    </row>
    <row r="591" spans="1:4" x14ac:dyDescent="0.25">
      <c r="A591" s="500"/>
      <c r="B591" s="499"/>
      <c r="C591" s="501"/>
      <c r="D591" s="498"/>
    </row>
    <row r="592" spans="1:4" x14ac:dyDescent="0.25">
      <c r="A592" s="500"/>
      <c r="B592" s="499"/>
      <c r="C592" s="501"/>
      <c r="D592" s="498"/>
    </row>
    <row r="593" spans="1:4" x14ac:dyDescent="0.25">
      <c r="A593" s="500"/>
      <c r="B593" s="499"/>
      <c r="C593" s="501"/>
      <c r="D593" s="498"/>
    </row>
    <row r="594" spans="1:4" x14ac:dyDescent="0.25">
      <c r="A594" s="500"/>
      <c r="B594" s="499"/>
      <c r="C594" s="501"/>
      <c r="D594" s="498"/>
    </row>
    <row r="595" spans="1:4" x14ac:dyDescent="0.25">
      <c r="A595" s="500"/>
      <c r="B595" s="499"/>
      <c r="C595" s="501"/>
      <c r="D595" s="498"/>
    </row>
    <row r="596" spans="1:4" x14ac:dyDescent="0.25">
      <c r="A596" s="500"/>
      <c r="B596" s="499"/>
      <c r="C596" s="501"/>
      <c r="D596" s="498"/>
    </row>
    <row r="597" spans="1:4" x14ac:dyDescent="0.25">
      <c r="A597" s="502" t="s">
        <v>263</v>
      </c>
      <c r="B597" s="499" t="s">
        <v>284</v>
      </c>
      <c r="C597" s="497" t="s">
        <v>283</v>
      </c>
      <c r="D597" s="498" t="s">
        <v>282</v>
      </c>
    </row>
    <row r="598" spans="1:4" x14ac:dyDescent="0.25">
      <c r="A598" s="502"/>
      <c r="B598" s="499"/>
      <c r="C598" s="497"/>
      <c r="D598" s="498"/>
    </row>
    <row r="599" spans="1:4" x14ac:dyDescent="0.25">
      <c r="A599" s="502"/>
      <c r="B599" s="499"/>
      <c r="C599" s="497"/>
      <c r="D599" s="498"/>
    </row>
    <row r="600" spans="1:4" x14ac:dyDescent="0.25">
      <c r="A600" s="502"/>
      <c r="B600" s="499"/>
      <c r="C600" s="497"/>
      <c r="D600" s="498"/>
    </row>
    <row r="601" spans="1:4" x14ac:dyDescent="0.25">
      <c r="A601" s="502"/>
      <c r="B601" s="499"/>
      <c r="C601" s="497"/>
      <c r="D601" s="498"/>
    </row>
    <row r="602" spans="1:4" x14ac:dyDescent="0.25">
      <c r="A602" s="502"/>
      <c r="B602" s="499"/>
      <c r="C602" s="497"/>
      <c r="D602" s="498"/>
    </row>
    <row r="603" spans="1:4" x14ac:dyDescent="0.25">
      <c r="A603" s="502"/>
      <c r="B603" s="499"/>
      <c r="C603" s="497"/>
      <c r="D603" s="498"/>
    </row>
    <row r="604" spans="1:4" x14ac:dyDescent="0.25">
      <c r="A604" s="502"/>
      <c r="B604" s="499"/>
      <c r="C604" s="497"/>
      <c r="D604" s="498"/>
    </row>
    <row r="605" spans="1:4" x14ac:dyDescent="0.25">
      <c r="A605" s="502"/>
      <c r="B605" s="499"/>
      <c r="C605" s="497"/>
      <c r="D605" s="498"/>
    </row>
    <row r="606" spans="1:4" x14ac:dyDescent="0.25">
      <c r="A606" s="502"/>
      <c r="B606" s="499"/>
      <c r="C606" s="497"/>
      <c r="D606" s="498"/>
    </row>
    <row r="607" spans="1:4" x14ac:dyDescent="0.25">
      <c r="A607" s="502"/>
      <c r="B607" s="499"/>
      <c r="C607" s="497"/>
      <c r="D607" s="498"/>
    </row>
    <row r="608" spans="1:4" x14ac:dyDescent="0.25">
      <c r="A608" s="502"/>
      <c r="B608" s="499"/>
      <c r="C608" s="497"/>
      <c r="D608" s="498"/>
    </row>
    <row r="609" spans="1:4" x14ac:dyDescent="0.25">
      <c r="A609" s="502"/>
      <c r="B609" s="499" t="s">
        <v>281</v>
      </c>
      <c r="C609" s="497" t="s">
        <v>280</v>
      </c>
      <c r="D609" s="498" t="s">
        <v>279</v>
      </c>
    </row>
    <row r="610" spans="1:4" x14ac:dyDescent="0.25">
      <c r="A610" s="502"/>
      <c r="B610" s="499"/>
      <c r="C610" s="501"/>
      <c r="D610" s="498"/>
    </row>
    <row r="611" spans="1:4" x14ac:dyDescent="0.25">
      <c r="A611" s="502"/>
      <c r="B611" s="499"/>
      <c r="C611" s="501"/>
      <c r="D611" s="498"/>
    </row>
    <row r="612" spans="1:4" x14ac:dyDescent="0.25">
      <c r="A612" s="502"/>
      <c r="B612" s="499"/>
      <c r="C612" s="501"/>
      <c r="D612" s="498"/>
    </row>
    <row r="613" spans="1:4" x14ac:dyDescent="0.25">
      <c r="A613" s="502"/>
      <c r="B613" s="499"/>
      <c r="C613" s="501"/>
      <c r="D613" s="498"/>
    </row>
    <row r="614" spans="1:4" x14ac:dyDescent="0.25">
      <c r="A614" s="502"/>
      <c r="B614" s="499"/>
      <c r="C614" s="501"/>
      <c r="D614" s="498"/>
    </row>
    <row r="615" spans="1:4" x14ac:dyDescent="0.25">
      <c r="A615" s="502"/>
      <c r="B615" s="499"/>
      <c r="C615" s="501"/>
      <c r="D615" s="498"/>
    </row>
    <row r="616" spans="1:4" x14ac:dyDescent="0.25">
      <c r="A616" s="502"/>
      <c r="B616" s="499"/>
      <c r="C616" s="501"/>
      <c r="D616" s="498"/>
    </row>
    <row r="617" spans="1:4" x14ac:dyDescent="0.25">
      <c r="A617" s="502"/>
      <c r="B617" s="499"/>
      <c r="C617" s="501"/>
      <c r="D617" s="498"/>
    </row>
    <row r="618" spans="1:4" x14ac:dyDescent="0.25">
      <c r="A618" s="502"/>
      <c r="B618" s="499"/>
      <c r="C618" s="501"/>
      <c r="D618" s="498"/>
    </row>
    <row r="619" spans="1:4" x14ac:dyDescent="0.25">
      <c r="A619" s="502"/>
      <c r="B619" s="499"/>
      <c r="C619" s="501"/>
      <c r="D619" s="498"/>
    </row>
    <row r="620" spans="1:4" x14ac:dyDescent="0.25">
      <c r="A620" s="502"/>
      <c r="B620" s="499"/>
      <c r="C620" s="501"/>
      <c r="D620" s="498"/>
    </row>
    <row r="621" spans="1:4" x14ac:dyDescent="0.25">
      <c r="A621" s="502"/>
      <c r="B621" s="499"/>
      <c r="C621" s="501"/>
      <c r="D621" s="498"/>
    </row>
    <row r="622" spans="1:4" x14ac:dyDescent="0.25">
      <c r="A622" s="502"/>
      <c r="B622" s="499"/>
      <c r="C622" s="501"/>
      <c r="D622" s="498"/>
    </row>
    <row r="623" spans="1:4" x14ac:dyDescent="0.25">
      <c r="A623" s="502"/>
      <c r="B623" s="499"/>
      <c r="C623" s="501"/>
      <c r="D623" s="498"/>
    </row>
    <row r="624" spans="1:4" x14ac:dyDescent="0.25">
      <c r="A624" s="502"/>
      <c r="B624" s="499"/>
      <c r="C624" s="501"/>
      <c r="D624" s="498"/>
    </row>
    <row r="625" spans="1:4" x14ac:dyDescent="0.25">
      <c r="A625" s="502"/>
      <c r="B625" s="499"/>
      <c r="C625" s="501"/>
      <c r="D625" s="498"/>
    </row>
    <row r="626" spans="1:4" x14ac:dyDescent="0.25">
      <c r="A626" s="502"/>
      <c r="B626" s="499"/>
      <c r="C626" s="501"/>
      <c r="D626" s="498"/>
    </row>
    <row r="627" spans="1:4" x14ac:dyDescent="0.25">
      <c r="A627" s="502"/>
      <c r="B627" s="499"/>
      <c r="C627" s="501"/>
      <c r="D627" s="498"/>
    </row>
    <row r="628" spans="1:4" x14ac:dyDescent="0.25">
      <c r="A628" s="502"/>
      <c r="B628" s="499"/>
      <c r="C628" s="501"/>
      <c r="D628" s="498"/>
    </row>
    <row r="629" spans="1:4" x14ac:dyDescent="0.25">
      <c r="A629" s="502"/>
      <c r="B629" s="499"/>
      <c r="C629" s="501"/>
      <c r="D629" s="498"/>
    </row>
    <row r="630" spans="1:4" x14ac:dyDescent="0.25">
      <c r="A630" s="502"/>
      <c r="B630" s="499"/>
      <c r="C630" s="501"/>
      <c r="D630" s="498"/>
    </row>
    <row r="631" spans="1:4" x14ac:dyDescent="0.25">
      <c r="A631" s="502"/>
      <c r="B631" s="499"/>
      <c r="C631" s="501"/>
      <c r="D631" s="498"/>
    </row>
    <row r="632" spans="1:4" x14ac:dyDescent="0.25">
      <c r="A632" s="502"/>
      <c r="B632" s="499"/>
      <c r="C632" s="501"/>
      <c r="D632" s="498"/>
    </row>
    <row r="633" spans="1:4" x14ac:dyDescent="0.25">
      <c r="A633" s="502"/>
      <c r="B633" s="499"/>
      <c r="C633" s="501"/>
      <c r="D633" s="498"/>
    </row>
    <row r="634" spans="1:4" x14ac:dyDescent="0.25">
      <c r="A634" s="502"/>
      <c r="B634" s="499"/>
      <c r="C634" s="501"/>
      <c r="D634" s="498"/>
    </row>
    <row r="635" spans="1:4" x14ac:dyDescent="0.25">
      <c r="A635" s="502"/>
      <c r="B635" s="499"/>
      <c r="C635" s="501"/>
      <c r="D635" s="498"/>
    </row>
    <row r="636" spans="1:4" x14ac:dyDescent="0.25">
      <c r="A636" s="502"/>
      <c r="B636" s="499"/>
      <c r="C636" s="501"/>
      <c r="D636" s="498"/>
    </row>
    <row r="637" spans="1:4" x14ac:dyDescent="0.25">
      <c r="A637" s="502"/>
      <c r="B637" s="499"/>
      <c r="C637" s="501"/>
      <c r="D637" s="498"/>
    </row>
    <row r="638" spans="1:4" x14ac:dyDescent="0.25">
      <c r="A638" s="502"/>
      <c r="B638" s="499"/>
      <c r="C638" s="501"/>
      <c r="D638" s="498"/>
    </row>
    <row r="639" spans="1:4" x14ac:dyDescent="0.25">
      <c r="A639" s="502"/>
      <c r="B639" s="499"/>
      <c r="C639" s="501"/>
      <c r="D639" s="498"/>
    </row>
    <row r="640" spans="1:4" x14ac:dyDescent="0.25">
      <c r="A640" s="502"/>
      <c r="B640" s="499"/>
      <c r="C640" s="501"/>
      <c r="D640" s="498"/>
    </row>
    <row r="641" spans="1:4" x14ac:dyDescent="0.25">
      <c r="A641" s="502"/>
      <c r="B641" s="499"/>
      <c r="C641" s="501"/>
      <c r="D641" s="498"/>
    </row>
    <row r="642" spans="1:4" x14ac:dyDescent="0.25">
      <c r="A642" s="502"/>
      <c r="B642" s="499"/>
      <c r="C642" s="501"/>
      <c r="D642" s="498"/>
    </row>
    <row r="643" spans="1:4" x14ac:dyDescent="0.25">
      <c r="A643" s="502"/>
      <c r="B643" s="499"/>
      <c r="C643" s="501"/>
      <c r="D643" s="498"/>
    </row>
    <row r="644" spans="1:4" x14ac:dyDescent="0.25">
      <c r="A644" s="502"/>
      <c r="B644" s="499"/>
      <c r="C644" s="501"/>
      <c r="D644" s="498"/>
    </row>
    <row r="645" spans="1:4" x14ac:dyDescent="0.25">
      <c r="A645" s="502"/>
      <c r="B645" s="499" t="s">
        <v>278</v>
      </c>
      <c r="C645" s="497" t="s">
        <v>277</v>
      </c>
      <c r="D645" s="498" t="s">
        <v>276</v>
      </c>
    </row>
    <row r="646" spans="1:4" x14ac:dyDescent="0.25">
      <c r="A646" s="502"/>
      <c r="B646" s="499"/>
      <c r="C646" s="497"/>
      <c r="D646" s="498"/>
    </row>
    <row r="647" spans="1:4" x14ac:dyDescent="0.25">
      <c r="A647" s="502"/>
      <c r="B647" s="499"/>
      <c r="C647" s="497"/>
      <c r="D647" s="498"/>
    </row>
    <row r="648" spans="1:4" x14ac:dyDescent="0.25">
      <c r="A648" s="502"/>
      <c r="B648" s="499"/>
      <c r="C648" s="497"/>
      <c r="D648" s="498"/>
    </row>
    <row r="649" spans="1:4" x14ac:dyDescent="0.25">
      <c r="A649" s="502"/>
      <c r="B649" s="499"/>
      <c r="C649" s="497"/>
      <c r="D649" s="498"/>
    </row>
    <row r="650" spans="1:4" x14ac:dyDescent="0.25">
      <c r="A650" s="502"/>
      <c r="B650" s="499"/>
      <c r="C650" s="497"/>
      <c r="D650" s="498"/>
    </row>
    <row r="651" spans="1:4" x14ac:dyDescent="0.25">
      <c r="A651" s="502"/>
      <c r="B651" s="499"/>
      <c r="C651" s="497"/>
      <c r="D651" s="498"/>
    </row>
    <row r="652" spans="1:4" x14ac:dyDescent="0.25">
      <c r="A652" s="502"/>
      <c r="B652" s="499"/>
      <c r="C652" s="497"/>
      <c r="D652" s="498"/>
    </row>
    <row r="653" spans="1:4" x14ac:dyDescent="0.25">
      <c r="A653" s="502"/>
      <c r="B653" s="499"/>
      <c r="C653" s="497"/>
      <c r="D653" s="498"/>
    </row>
    <row r="654" spans="1:4" x14ac:dyDescent="0.25">
      <c r="A654" s="502"/>
      <c r="B654" s="499"/>
      <c r="C654" s="497"/>
      <c r="D654" s="498"/>
    </row>
    <row r="655" spans="1:4" x14ac:dyDescent="0.25">
      <c r="A655" s="502"/>
      <c r="B655" s="499"/>
      <c r="C655" s="497"/>
      <c r="D655" s="498"/>
    </row>
    <row r="656" spans="1:4" x14ac:dyDescent="0.25">
      <c r="A656" s="502"/>
      <c r="B656" s="499"/>
      <c r="C656" s="497"/>
      <c r="D656" s="498"/>
    </row>
    <row r="657" spans="1:4" x14ac:dyDescent="0.25">
      <c r="A657" s="502"/>
      <c r="B657" s="499" t="s">
        <v>275</v>
      </c>
      <c r="C657" s="497" t="s">
        <v>274</v>
      </c>
      <c r="D657" s="498" t="s">
        <v>273</v>
      </c>
    </row>
    <row r="658" spans="1:4" x14ac:dyDescent="0.25">
      <c r="A658" s="502"/>
      <c r="B658" s="499"/>
      <c r="C658" s="497"/>
      <c r="D658" s="498"/>
    </row>
    <row r="659" spans="1:4" x14ac:dyDescent="0.25">
      <c r="A659" s="502"/>
      <c r="B659" s="499"/>
      <c r="C659" s="497"/>
      <c r="D659" s="498"/>
    </row>
    <row r="660" spans="1:4" x14ac:dyDescent="0.25">
      <c r="A660" s="502"/>
      <c r="B660" s="499"/>
      <c r="C660" s="497"/>
      <c r="D660" s="498"/>
    </row>
    <row r="661" spans="1:4" x14ac:dyDescent="0.25">
      <c r="A661" s="502"/>
      <c r="B661" s="499"/>
      <c r="C661" s="497"/>
      <c r="D661" s="498"/>
    </row>
    <row r="662" spans="1:4" x14ac:dyDescent="0.25">
      <c r="A662" s="502"/>
      <c r="B662" s="499"/>
      <c r="C662" s="497"/>
      <c r="D662" s="498"/>
    </row>
    <row r="663" spans="1:4" x14ac:dyDescent="0.25">
      <c r="A663" s="502"/>
      <c r="B663" s="499"/>
      <c r="C663" s="497"/>
      <c r="D663" s="498"/>
    </row>
    <row r="664" spans="1:4" x14ac:dyDescent="0.25">
      <c r="A664" s="502"/>
      <c r="B664" s="499"/>
      <c r="C664" s="497"/>
      <c r="D664" s="498"/>
    </row>
    <row r="665" spans="1:4" x14ac:dyDescent="0.25">
      <c r="A665" s="502"/>
      <c r="B665" s="499"/>
      <c r="C665" s="497"/>
      <c r="D665" s="498"/>
    </row>
    <row r="666" spans="1:4" x14ac:dyDescent="0.25">
      <c r="A666" s="502"/>
      <c r="B666" s="499"/>
      <c r="C666" s="497"/>
      <c r="D666" s="498"/>
    </row>
    <row r="667" spans="1:4" x14ac:dyDescent="0.25">
      <c r="A667" s="502"/>
      <c r="B667" s="499"/>
      <c r="C667" s="497"/>
      <c r="D667" s="498"/>
    </row>
    <row r="668" spans="1:4" x14ac:dyDescent="0.25">
      <c r="A668" s="502"/>
      <c r="B668" s="499"/>
      <c r="C668" s="497"/>
      <c r="D668" s="498"/>
    </row>
    <row r="669" spans="1:4" x14ac:dyDescent="0.25">
      <c r="A669" s="502"/>
      <c r="B669" s="499"/>
      <c r="C669" s="497"/>
      <c r="D669" s="498"/>
    </row>
    <row r="670" spans="1:4" x14ac:dyDescent="0.25">
      <c r="A670" s="502"/>
      <c r="B670" s="499"/>
      <c r="C670" s="497"/>
      <c r="D670" s="498"/>
    </row>
    <row r="671" spans="1:4" x14ac:dyDescent="0.25">
      <c r="A671" s="502"/>
      <c r="B671" s="499"/>
      <c r="C671" s="497"/>
      <c r="D671" s="498"/>
    </row>
    <row r="672" spans="1:4" x14ac:dyDescent="0.25">
      <c r="A672" s="502"/>
      <c r="B672" s="499"/>
      <c r="C672" s="497"/>
      <c r="D672" s="498"/>
    </row>
    <row r="673" spans="1:4" x14ac:dyDescent="0.25">
      <c r="A673" s="502"/>
      <c r="B673" s="499"/>
      <c r="C673" s="497"/>
      <c r="D673" s="498"/>
    </row>
    <row r="674" spans="1:4" x14ac:dyDescent="0.25">
      <c r="A674" s="502"/>
      <c r="B674" s="499"/>
      <c r="C674" s="497"/>
      <c r="D674" s="498"/>
    </row>
    <row r="675" spans="1:4" x14ac:dyDescent="0.25">
      <c r="A675" s="502"/>
      <c r="B675" s="499"/>
      <c r="C675" s="497"/>
      <c r="D675" s="498"/>
    </row>
    <row r="676" spans="1:4" x14ac:dyDescent="0.25">
      <c r="A676" s="502"/>
      <c r="B676" s="499"/>
      <c r="C676" s="497"/>
      <c r="D676" s="498"/>
    </row>
    <row r="677" spans="1:4" x14ac:dyDescent="0.25">
      <c r="A677" s="502"/>
      <c r="B677" s="499"/>
      <c r="C677" s="497"/>
      <c r="D677" s="498"/>
    </row>
    <row r="678" spans="1:4" x14ac:dyDescent="0.25">
      <c r="A678" s="502"/>
      <c r="B678" s="499"/>
      <c r="C678" s="497"/>
      <c r="D678" s="498"/>
    </row>
    <row r="679" spans="1:4" x14ac:dyDescent="0.25">
      <c r="A679" s="502"/>
      <c r="B679" s="499"/>
      <c r="C679" s="497"/>
      <c r="D679" s="498"/>
    </row>
    <row r="680" spans="1:4" x14ac:dyDescent="0.25">
      <c r="A680" s="502"/>
      <c r="B680" s="499"/>
      <c r="C680" s="497"/>
      <c r="D680" s="498"/>
    </row>
    <row r="681" spans="1:4" x14ac:dyDescent="0.25">
      <c r="A681" s="502"/>
      <c r="B681" s="499"/>
      <c r="C681" s="497"/>
      <c r="D681" s="498"/>
    </row>
    <row r="682" spans="1:4" x14ac:dyDescent="0.25">
      <c r="A682" s="502"/>
      <c r="B682" s="499"/>
      <c r="C682" s="497"/>
      <c r="D682" s="498"/>
    </row>
    <row r="683" spans="1:4" x14ac:dyDescent="0.25">
      <c r="A683" s="502"/>
      <c r="B683" s="499" t="s">
        <v>290</v>
      </c>
      <c r="C683" s="497" t="s">
        <v>289</v>
      </c>
      <c r="D683" s="498" t="s">
        <v>288</v>
      </c>
    </row>
    <row r="684" spans="1:4" x14ac:dyDescent="0.25">
      <c r="A684" s="502"/>
      <c r="B684" s="499"/>
      <c r="C684" s="497"/>
      <c r="D684" s="498"/>
    </row>
    <row r="685" spans="1:4" x14ac:dyDescent="0.25">
      <c r="A685" s="502"/>
      <c r="B685" s="499"/>
      <c r="C685" s="497"/>
      <c r="D685" s="498"/>
    </row>
    <row r="686" spans="1:4" x14ac:dyDescent="0.25">
      <c r="A686" s="502"/>
      <c r="B686" s="499"/>
      <c r="C686" s="497"/>
      <c r="D686" s="498"/>
    </row>
    <row r="687" spans="1:4" x14ac:dyDescent="0.25">
      <c r="A687" s="502"/>
      <c r="B687" s="499"/>
      <c r="C687" s="497"/>
      <c r="D687" s="498"/>
    </row>
    <row r="688" spans="1:4" x14ac:dyDescent="0.25">
      <c r="A688" s="502"/>
      <c r="B688" s="499"/>
      <c r="C688" s="497"/>
      <c r="D688" s="498"/>
    </row>
    <row r="689" spans="1:4" x14ac:dyDescent="0.25">
      <c r="A689" s="502"/>
      <c r="B689" s="499"/>
      <c r="C689" s="497"/>
      <c r="D689" s="498"/>
    </row>
    <row r="690" spans="1:4" x14ac:dyDescent="0.25">
      <c r="A690" s="502"/>
      <c r="B690" s="499"/>
      <c r="C690" s="497"/>
      <c r="D690" s="498"/>
    </row>
    <row r="691" spans="1:4" x14ac:dyDescent="0.25">
      <c r="A691" s="502"/>
      <c r="B691" s="499"/>
      <c r="C691" s="497"/>
      <c r="D691" s="498"/>
    </row>
    <row r="692" spans="1:4" x14ac:dyDescent="0.25">
      <c r="A692" s="502"/>
      <c r="B692" s="499"/>
      <c r="C692" s="497"/>
      <c r="D692" s="498"/>
    </row>
    <row r="693" spans="1:4" x14ac:dyDescent="0.25">
      <c r="A693" s="502"/>
      <c r="B693" s="499"/>
      <c r="C693" s="497"/>
      <c r="D693" s="498"/>
    </row>
    <row r="694" spans="1:4" x14ac:dyDescent="0.25">
      <c r="A694" s="502"/>
      <c r="B694" s="499"/>
      <c r="C694" s="497"/>
      <c r="D694" s="498"/>
    </row>
    <row r="695" spans="1:4" x14ac:dyDescent="0.25">
      <c r="A695" s="502"/>
      <c r="B695" s="499"/>
      <c r="C695" s="497"/>
      <c r="D695" s="498"/>
    </row>
    <row r="696" spans="1:4" x14ac:dyDescent="0.25">
      <c r="A696" s="502"/>
      <c r="B696" s="499"/>
      <c r="C696" s="497"/>
      <c r="D696" s="498"/>
    </row>
    <row r="697" spans="1:4" x14ac:dyDescent="0.25">
      <c r="A697" s="502"/>
      <c r="B697" s="499"/>
      <c r="C697" s="497"/>
      <c r="D697" s="498"/>
    </row>
    <row r="698" spans="1:4" x14ac:dyDescent="0.25">
      <c r="A698" s="502"/>
      <c r="B698" s="499" t="s">
        <v>287</v>
      </c>
      <c r="C698" s="498" t="s">
        <v>286</v>
      </c>
      <c r="D698" s="498" t="s">
        <v>285</v>
      </c>
    </row>
    <row r="699" spans="1:4" x14ac:dyDescent="0.25">
      <c r="A699" s="502"/>
      <c r="B699" s="499"/>
      <c r="C699" s="498"/>
      <c r="D699" s="498"/>
    </row>
    <row r="700" spans="1:4" x14ac:dyDescent="0.25">
      <c r="A700" s="502"/>
      <c r="B700" s="499"/>
      <c r="C700" s="498"/>
      <c r="D700" s="498"/>
    </row>
    <row r="701" spans="1:4" x14ac:dyDescent="0.25">
      <c r="A701" s="502"/>
      <c r="B701" s="499"/>
      <c r="C701" s="498"/>
      <c r="D701" s="498"/>
    </row>
    <row r="702" spans="1:4" x14ac:dyDescent="0.25">
      <c r="A702" s="502"/>
      <c r="B702" s="499"/>
      <c r="C702" s="498"/>
      <c r="D702" s="498"/>
    </row>
    <row r="703" spans="1:4" x14ac:dyDescent="0.25">
      <c r="A703" s="502"/>
      <c r="B703" s="499"/>
      <c r="C703" s="498"/>
      <c r="D703" s="498"/>
    </row>
    <row r="704" spans="1:4" x14ac:dyDescent="0.25">
      <c r="A704" s="500" t="s">
        <v>97</v>
      </c>
      <c r="B704" s="499" t="s">
        <v>284</v>
      </c>
      <c r="C704" s="497" t="s">
        <v>283</v>
      </c>
      <c r="D704" s="498" t="s">
        <v>282</v>
      </c>
    </row>
    <row r="705" spans="1:4" x14ac:dyDescent="0.25">
      <c r="A705" s="500"/>
      <c r="B705" s="499"/>
      <c r="C705" s="497"/>
      <c r="D705" s="498"/>
    </row>
    <row r="706" spans="1:4" x14ac:dyDescent="0.25">
      <c r="A706" s="500"/>
      <c r="B706" s="499"/>
      <c r="C706" s="497"/>
      <c r="D706" s="498"/>
    </row>
    <row r="707" spans="1:4" x14ac:dyDescent="0.25">
      <c r="A707" s="500"/>
      <c r="B707" s="499"/>
      <c r="C707" s="497"/>
      <c r="D707" s="498"/>
    </row>
    <row r="708" spans="1:4" x14ac:dyDescent="0.25">
      <c r="A708" s="500"/>
      <c r="B708" s="499"/>
      <c r="C708" s="497"/>
      <c r="D708" s="498"/>
    </row>
    <row r="709" spans="1:4" x14ac:dyDescent="0.25">
      <c r="A709" s="500"/>
      <c r="B709" s="499"/>
      <c r="C709" s="497"/>
      <c r="D709" s="498"/>
    </row>
    <row r="710" spans="1:4" x14ac:dyDescent="0.25">
      <c r="A710" s="500"/>
      <c r="B710" s="499"/>
      <c r="C710" s="497"/>
      <c r="D710" s="498"/>
    </row>
    <row r="711" spans="1:4" x14ac:dyDescent="0.25">
      <c r="A711" s="500"/>
      <c r="B711" s="499"/>
      <c r="C711" s="497"/>
      <c r="D711" s="498"/>
    </row>
    <row r="712" spans="1:4" x14ac:dyDescent="0.25">
      <c r="A712" s="500"/>
      <c r="B712" s="499"/>
      <c r="C712" s="497"/>
      <c r="D712" s="498"/>
    </row>
    <row r="713" spans="1:4" x14ac:dyDescent="0.25">
      <c r="A713" s="500"/>
      <c r="B713" s="499"/>
      <c r="C713" s="497"/>
      <c r="D713" s="498"/>
    </row>
    <row r="714" spans="1:4" x14ac:dyDescent="0.25">
      <c r="A714" s="500"/>
      <c r="B714" s="499"/>
      <c r="C714" s="497"/>
      <c r="D714" s="498"/>
    </row>
    <row r="715" spans="1:4" x14ac:dyDescent="0.25">
      <c r="A715" s="500"/>
      <c r="B715" s="499"/>
      <c r="C715" s="497"/>
      <c r="D715" s="498"/>
    </row>
    <row r="716" spans="1:4" x14ac:dyDescent="0.25">
      <c r="A716" s="500"/>
      <c r="B716" s="499" t="s">
        <v>281</v>
      </c>
      <c r="C716" s="497" t="s">
        <v>280</v>
      </c>
      <c r="D716" s="498" t="s">
        <v>279</v>
      </c>
    </row>
    <row r="717" spans="1:4" x14ac:dyDescent="0.25">
      <c r="A717" s="500"/>
      <c r="B717" s="499"/>
      <c r="C717" s="501"/>
      <c r="D717" s="498"/>
    </row>
    <row r="718" spans="1:4" x14ac:dyDescent="0.25">
      <c r="A718" s="500"/>
      <c r="B718" s="499"/>
      <c r="C718" s="501"/>
      <c r="D718" s="498"/>
    </row>
    <row r="719" spans="1:4" x14ac:dyDescent="0.25">
      <c r="A719" s="500"/>
      <c r="B719" s="499"/>
      <c r="C719" s="501"/>
      <c r="D719" s="498"/>
    </row>
    <row r="720" spans="1:4" x14ac:dyDescent="0.25">
      <c r="A720" s="500"/>
      <c r="B720" s="499"/>
      <c r="C720" s="501"/>
      <c r="D720" s="498"/>
    </row>
    <row r="721" spans="1:4" x14ac:dyDescent="0.25">
      <c r="A721" s="500"/>
      <c r="B721" s="499"/>
      <c r="C721" s="501"/>
      <c r="D721" s="498"/>
    </row>
    <row r="722" spans="1:4" x14ac:dyDescent="0.25">
      <c r="A722" s="500"/>
      <c r="B722" s="499"/>
      <c r="C722" s="501"/>
      <c r="D722" s="498"/>
    </row>
    <row r="723" spans="1:4" x14ac:dyDescent="0.25">
      <c r="A723" s="500"/>
      <c r="B723" s="499"/>
      <c r="C723" s="501"/>
      <c r="D723" s="498"/>
    </row>
    <row r="724" spans="1:4" x14ac:dyDescent="0.25">
      <c r="A724" s="500"/>
      <c r="B724" s="499"/>
      <c r="C724" s="501"/>
      <c r="D724" s="498"/>
    </row>
    <row r="725" spans="1:4" x14ac:dyDescent="0.25">
      <c r="A725" s="500"/>
      <c r="B725" s="499"/>
      <c r="C725" s="501"/>
      <c r="D725" s="498"/>
    </row>
    <row r="726" spans="1:4" x14ac:dyDescent="0.25">
      <c r="A726" s="500"/>
      <c r="B726" s="499"/>
      <c r="C726" s="501"/>
      <c r="D726" s="498"/>
    </row>
    <row r="727" spans="1:4" x14ac:dyDescent="0.25">
      <c r="A727" s="500"/>
      <c r="B727" s="499"/>
      <c r="C727" s="501"/>
      <c r="D727" s="498"/>
    </row>
    <row r="728" spans="1:4" x14ac:dyDescent="0.25">
      <c r="A728" s="500"/>
      <c r="B728" s="499"/>
      <c r="C728" s="501"/>
      <c r="D728" s="498"/>
    </row>
    <row r="729" spans="1:4" x14ac:dyDescent="0.25">
      <c r="A729" s="500"/>
      <c r="B729" s="499"/>
      <c r="C729" s="501"/>
      <c r="D729" s="498"/>
    </row>
    <row r="730" spans="1:4" x14ac:dyDescent="0.25">
      <c r="A730" s="500"/>
      <c r="B730" s="499"/>
      <c r="C730" s="501"/>
      <c r="D730" s="498"/>
    </row>
    <row r="731" spans="1:4" x14ac:dyDescent="0.25">
      <c r="A731" s="500"/>
      <c r="B731" s="499"/>
      <c r="C731" s="501"/>
      <c r="D731" s="498"/>
    </row>
    <row r="732" spans="1:4" x14ac:dyDescent="0.25">
      <c r="A732" s="500"/>
      <c r="B732" s="499"/>
      <c r="C732" s="501"/>
      <c r="D732" s="498"/>
    </row>
    <row r="733" spans="1:4" x14ac:dyDescent="0.25">
      <c r="A733" s="500"/>
      <c r="B733" s="499"/>
      <c r="C733" s="501"/>
      <c r="D733" s="498"/>
    </row>
    <row r="734" spans="1:4" x14ac:dyDescent="0.25">
      <c r="A734" s="500"/>
      <c r="B734" s="499"/>
      <c r="C734" s="501"/>
      <c r="D734" s="498"/>
    </row>
    <row r="735" spans="1:4" x14ac:dyDescent="0.25">
      <c r="A735" s="500"/>
      <c r="B735" s="499"/>
      <c r="C735" s="501"/>
      <c r="D735" s="498"/>
    </row>
    <row r="736" spans="1:4" x14ac:dyDescent="0.25">
      <c r="A736" s="500"/>
      <c r="B736" s="499"/>
      <c r="C736" s="501"/>
      <c r="D736" s="498"/>
    </row>
    <row r="737" spans="1:4" x14ac:dyDescent="0.25">
      <c r="A737" s="500"/>
      <c r="B737" s="499"/>
      <c r="C737" s="501"/>
      <c r="D737" s="498"/>
    </row>
    <row r="738" spans="1:4" x14ac:dyDescent="0.25">
      <c r="A738" s="500"/>
      <c r="B738" s="499"/>
      <c r="C738" s="501"/>
      <c r="D738" s="498"/>
    </row>
    <row r="739" spans="1:4" x14ac:dyDescent="0.25">
      <c r="A739" s="500"/>
      <c r="B739" s="499"/>
      <c r="C739" s="501"/>
      <c r="D739" s="498"/>
    </row>
    <row r="740" spans="1:4" x14ac:dyDescent="0.25">
      <c r="A740" s="500"/>
      <c r="B740" s="499"/>
      <c r="C740" s="501"/>
      <c r="D740" s="498"/>
    </row>
    <row r="741" spans="1:4" x14ac:dyDescent="0.25">
      <c r="A741" s="500"/>
      <c r="B741" s="499"/>
      <c r="C741" s="501"/>
      <c r="D741" s="498"/>
    </row>
    <row r="742" spans="1:4" x14ac:dyDescent="0.25">
      <c r="A742" s="500"/>
      <c r="B742" s="499"/>
      <c r="C742" s="501"/>
      <c r="D742" s="498"/>
    </row>
    <row r="743" spans="1:4" x14ac:dyDescent="0.25">
      <c r="A743" s="500"/>
      <c r="B743" s="499"/>
      <c r="C743" s="501"/>
      <c r="D743" s="498"/>
    </row>
    <row r="744" spans="1:4" x14ac:dyDescent="0.25">
      <c r="A744" s="500"/>
      <c r="B744" s="499"/>
      <c r="C744" s="501"/>
      <c r="D744" s="498"/>
    </row>
    <row r="745" spans="1:4" x14ac:dyDescent="0.25">
      <c r="A745" s="500"/>
      <c r="B745" s="499"/>
      <c r="C745" s="501"/>
      <c r="D745" s="498"/>
    </row>
    <row r="746" spans="1:4" x14ac:dyDescent="0.25">
      <c r="A746" s="500"/>
      <c r="B746" s="499"/>
      <c r="C746" s="501"/>
      <c r="D746" s="498"/>
    </row>
    <row r="747" spans="1:4" x14ac:dyDescent="0.25">
      <c r="A747" s="500"/>
      <c r="B747" s="499"/>
      <c r="C747" s="501"/>
      <c r="D747" s="498"/>
    </row>
    <row r="748" spans="1:4" x14ac:dyDescent="0.25">
      <c r="A748" s="500"/>
      <c r="B748" s="499"/>
      <c r="C748" s="501"/>
      <c r="D748" s="498"/>
    </row>
    <row r="749" spans="1:4" x14ac:dyDescent="0.25">
      <c r="A749" s="500"/>
      <c r="B749" s="499"/>
      <c r="C749" s="501"/>
      <c r="D749" s="498"/>
    </row>
    <row r="750" spans="1:4" x14ac:dyDescent="0.25">
      <c r="A750" s="500"/>
      <c r="B750" s="499"/>
      <c r="C750" s="501"/>
      <c r="D750" s="498"/>
    </row>
    <row r="751" spans="1:4" x14ac:dyDescent="0.25">
      <c r="A751" s="500"/>
      <c r="B751" s="499"/>
      <c r="C751" s="501"/>
      <c r="D751" s="498"/>
    </row>
    <row r="752" spans="1:4" x14ac:dyDescent="0.25">
      <c r="A752" s="500"/>
      <c r="B752" s="499" t="s">
        <v>278</v>
      </c>
      <c r="C752" s="497" t="s">
        <v>277</v>
      </c>
      <c r="D752" s="498" t="s">
        <v>276</v>
      </c>
    </row>
    <row r="753" spans="1:4" x14ac:dyDescent="0.25">
      <c r="A753" s="500"/>
      <c r="B753" s="499"/>
      <c r="C753" s="497"/>
      <c r="D753" s="498"/>
    </row>
    <row r="754" spans="1:4" x14ac:dyDescent="0.25">
      <c r="A754" s="500"/>
      <c r="B754" s="499"/>
      <c r="C754" s="497"/>
      <c r="D754" s="498"/>
    </row>
    <row r="755" spans="1:4" x14ac:dyDescent="0.25">
      <c r="A755" s="500"/>
      <c r="B755" s="499"/>
      <c r="C755" s="497"/>
      <c r="D755" s="498"/>
    </row>
    <row r="756" spans="1:4" x14ac:dyDescent="0.25">
      <c r="A756" s="500"/>
      <c r="B756" s="499"/>
      <c r="C756" s="497"/>
      <c r="D756" s="498"/>
    </row>
    <row r="757" spans="1:4" x14ac:dyDescent="0.25">
      <c r="A757" s="500"/>
      <c r="B757" s="499"/>
      <c r="C757" s="497"/>
      <c r="D757" s="498"/>
    </row>
    <row r="758" spans="1:4" x14ac:dyDescent="0.25">
      <c r="A758" s="500"/>
      <c r="B758" s="499"/>
      <c r="C758" s="497"/>
      <c r="D758" s="498"/>
    </row>
    <row r="759" spans="1:4" x14ac:dyDescent="0.25">
      <c r="A759" s="500"/>
      <c r="B759" s="499"/>
      <c r="C759" s="497"/>
      <c r="D759" s="498"/>
    </row>
    <row r="760" spans="1:4" x14ac:dyDescent="0.25">
      <c r="A760" s="500"/>
      <c r="B760" s="499"/>
      <c r="C760" s="497"/>
      <c r="D760" s="498"/>
    </row>
    <row r="761" spans="1:4" x14ac:dyDescent="0.25">
      <c r="A761" s="500"/>
      <c r="B761" s="499"/>
      <c r="C761" s="497"/>
      <c r="D761" s="498"/>
    </row>
    <row r="762" spans="1:4" x14ac:dyDescent="0.25">
      <c r="A762" s="500"/>
      <c r="B762" s="499"/>
      <c r="C762" s="497"/>
      <c r="D762" s="498"/>
    </row>
    <row r="763" spans="1:4" x14ac:dyDescent="0.25">
      <c r="A763" s="500"/>
      <c r="B763" s="499"/>
      <c r="C763" s="497"/>
      <c r="D763" s="498"/>
    </row>
    <row r="764" spans="1:4" x14ac:dyDescent="0.25">
      <c r="A764" s="500"/>
      <c r="B764" s="499" t="s">
        <v>275</v>
      </c>
      <c r="C764" s="497" t="s">
        <v>274</v>
      </c>
      <c r="D764" s="498" t="s">
        <v>273</v>
      </c>
    </row>
    <row r="765" spans="1:4" x14ac:dyDescent="0.25">
      <c r="A765" s="500"/>
      <c r="B765" s="499"/>
      <c r="C765" s="497"/>
      <c r="D765" s="498"/>
    </row>
    <row r="766" spans="1:4" x14ac:dyDescent="0.25">
      <c r="A766" s="500"/>
      <c r="B766" s="499"/>
      <c r="C766" s="497"/>
      <c r="D766" s="498"/>
    </row>
    <row r="767" spans="1:4" x14ac:dyDescent="0.25">
      <c r="A767" s="500"/>
      <c r="B767" s="499"/>
      <c r="C767" s="497"/>
      <c r="D767" s="498"/>
    </row>
    <row r="768" spans="1:4" x14ac:dyDescent="0.25">
      <c r="A768" s="500"/>
      <c r="B768" s="499"/>
      <c r="C768" s="497"/>
      <c r="D768" s="498"/>
    </row>
    <row r="769" spans="1:4" x14ac:dyDescent="0.25">
      <c r="A769" s="500"/>
      <c r="B769" s="499"/>
      <c r="C769" s="497"/>
      <c r="D769" s="498"/>
    </row>
    <row r="770" spans="1:4" x14ac:dyDescent="0.25">
      <c r="A770" s="500"/>
      <c r="B770" s="499"/>
      <c r="C770" s="497"/>
      <c r="D770" s="498"/>
    </row>
    <row r="771" spans="1:4" x14ac:dyDescent="0.25">
      <c r="A771" s="500"/>
      <c r="B771" s="499"/>
      <c r="C771" s="497"/>
      <c r="D771" s="498"/>
    </row>
    <row r="772" spans="1:4" x14ac:dyDescent="0.25">
      <c r="A772" s="500"/>
      <c r="B772" s="499"/>
      <c r="C772" s="497"/>
      <c r="D772" s="498"/>
    </row>
    <row r="773" spans="1:4" x14ac:dyDescent="0.25">
      <c r="A773" s="500"/>
      <c r="B773" s="499"/>
      <c r="C773" s="497"/>
      <c r="D773" s="498"/>
    </row>
    <row r="774" spans="1:4" x14ac:dyDescent="0.25">
      <c r="A774" s="500"/>
      <c r="B774" s="499"/>
      <c r="C774" s="497"/>
      <c r="D774" s="498"/>
    </row>
    <row r="775" spans="1:4" x14ac:dyDescent="0.25">
      <c r="A775" s="500"/>
      <c r="B775" s="499"/>
      <c r="C775" s="497"/>
      <c r="D775" s="498"/>
    </row>
    <row r="776" spans="1:4" x14ac:dyDescent="0.25">
      <c r="A776" s="500"/>
      <c r="B776" s="499"/>
      <c r="C776" s="497"/>
      <c r="D776" s="498"/>
    </row>
    <row r="777" spans="1:4" x14ac:dyDescent="0.25">
      <c r="A777" s="500"/>
      <c r="B777" s="499"/>
      <c r="C777" s="497"/>
      <c r="D777" s="498"/>
    </row>
    <row r="778" spans="1:4" x14ac:dyDescent="0.25">
      <c r="A778" s="500"/>
      <c r="B778" s="499"/>
      <c r="C778" s="497"/>
      <c r="D778" s="498"/>
    </row>
    <row r="779" spans="1:4" x14ac:dyDescent="0.25">
      <c r="A779" s="500"/>
      <c r="B779" s="499"/>
      <c r="C779" s="497"/>
      <c r="D779" s="498"/>
    </row>
    <row r="780" spans="1:4" x14ac:dyDescent="0.25">
      <c r="A780" s="500"/>
      <c r="B780" s="499"/>
      <c r="C780" s="497"/>
      <c r="D780" s="498"/>
    </row>
    <row r="781" spans="1:4" x14ac:dyDescent="0.25">
      <c r="A781" s="500"/>
      <c r="B781" s="499"/>
      <c r="C781" s="497"/>
      <c r="D781" s="498"/>
    </row>
    <row r="782" spans="1:4" x14ac:dyDescent="0.25">
      <c r="A782" s="500"/>
      <c r="B782" s="499"/>
      <c r="C782" s="497"/>
      <c r="D782" s="498"/>
    </row>
    <row r="783" spans="1:4" x14ac:dyDescent="0.25">
      <c r="A783" s="500"/>
      <c r="B783" s="499"/>
      <c r="C783" s="497"/>
      <c r="D783" s="498"/>
    </row>
    <row r="784" spans="1:4" x14ac:dyDescent="0.25">
      <c r="A784" s="500"/>
      <c r="B784" s="499"/>
      <c r="C784" s="497"/>
      <c r="D784" s="498"/>
    </row>
    <row r="785" spans="1:4" x14ac:dyDescent="0.25">
      <c r="A785" s="500"/>
      <c r="B785" s="499"/>
      <c r="C785" s="497"/>
      <c r="D785" s="498"/>
    </row>
    <row r="786" spans="1:4" x14ac:dyDescent="0.25">
      <c r="A786" s="500"/>
      <c r="B786" s="499"/>
      <c r="C786" s="497"/>
      <c r="D786" s="498"/>
    </row>
    <row r="787" spans="1:4" x14ac:dyDescent="0.25">
      <c r="A787" s="500"/>
      <c r="B787" s="499"/>
      <c r="C787" s="497"/>
      <c r="D787" s="498"/>
    </row>
    <row r="788" spans="1:4" x14ac:dyDescent="0.25">
      <c r="A788" s="500"/>
      <c r="B788" s="499"/>
      <c r="C788" s="497"/>
      <c r="D788" s="498"/>
    </row>
    <row r="789" spans="1:4" x14ac:dyDescent="0.25">
      <c r="A789" s="500"/>
      <c r="B789" s="499"/>
      <c r="C789" s="497"/>
      <c r="D789" s="498"/>
    </row>
    <row r="790" spans="1:4" x14ac:dyDescent="0.25">
      <c r="A790" s="500"/>
      <c r="B790" s="499" t="s">
        <v>272</v>
      </c>
      <c r="C790" s="497" t="s">
        <v>271</v>
      </c>
      <c r="D790" s="498" t="s">
        <v>270</v>
      </c>
    </row>
    <row r="791" spans="1:4" x14ac:dyDescent="0.25">
      <c r="A791" s="500"/>
      <c r="B791" s="499"/>
      <c r="C791" s="497"/>
      <c r="D791" s="498"/>
    </row>
    <row r="792" spans="1:4" x14ac:dyDescent="0.25">
      <c r="A792" s="500"/>
      <c r="B792" s="499"/>
      <c r="C792" s="497"/>
      <c r="D792" s="498"/>
    </row>
    <row r="793" spans="1:4" x14ac:dyDescent="0.25">
      <c r="A793" s="500"/>
      <c r="B793" s="499"/>
      <c r="C793" s="497"/>
      <c r="D793" s="498"/>
    </row>
    <row r="794" spans="1:4" x14ac:dyDescent="0.25">
      <c r="A794" s="500"/>
      <c r="B794" s="499"/>
      <c r="C794" s="497"/>
      <c r="D794" s="498"/>
    </row>
    <row r="795" spans="1:4" x14ac:dyDescent="0.25">
      <c r="A795" s="500"/>
      <c r="B795" s="499"/>
      <c r="C795" s="497"/>
      <c r="D795" s="498"/>
    </row>
    <row r="796" spans="1:4" x14ac:dyDescent="0.25">
      <c r="A796" s="500"/>
      <c r="B796" s="499"/>
      <c r="C796" s="497"/>
      <c r="D796" s="498"/>
    </row>
    <row r="797" spans="1:4" x14ac:dyDescent="0.25">
      <c r="A797" s="500"/>
      <c r="B797" s="499"/>
      <c r="C797" s="497"/>
      <c r="D797" s="498"/>
    </row>
    <row r="798" spans="1:4" x14ac:dyDescent="0.25">
      <c r="A798" s="500"/>
      <c r="B798" s="499"/>
      <c r="C798" s="497"/>
      <c r="D798" s="498"/>
    </row>
    <row r="799" spans="1:4" x14ac:dyDescent="0.25">
      <c r="A799" s="500"/>
      <c r="B799" s="499"/>
      <c r="C799" s="497"/>
      <c r="D799" s="498"/>
    </row>
    <row r="800" spans="1:4" x14ac:dyDescent="0.25">
      <c r="A800" s="500"/>
      <c r="B800" s="499"/>
      <c r="C800" s="497"/>
      <c r="D800" s="498"/>
    </row>
    <row r="801" spans="1:4" x14ac:dyDescent="0.25">
      <c r="A801" s="500"/>
      <c r="B801" s="499"/>
      <c r="C801" s="497"/>
      <c r="D801" s="498"/>
    </row>
    <row r="802" spans="1:4" x14ac:dyDescent="0.25">
      <c r="A802" s="500"/>
      <c r="B802" s="499"/>
      <c r="C802" s="497"/>
      <c r="D802" s="498"/>
    </row>
    <row r="803" spans="1:4" x14ac:dyDescent="0.25">
      <c r="A803" s="500"/>
      <c r="B803" s="499"/>
      <c r="C803" s="497"/>
      <c r="D803" s="498"/>
    </row>
    <row r="804" spans="1:4" x14ac:dyDescent="0.25">
      <c r="A804" s="500"/>
      <c r="B804" s="499" t="s">
        <v>269</v>
      </c>
      <c r="C804" s="497" t="s">
        <v>268</v>
      </c>
      <c r="D804" s="498" t="s">
        <v>267</v>
      </c>
    </row>
    <row r="805" spans="1:4" x14ac:dyDescent="0.25">
      <c r="A805" s="500"/>
      <c r="B805" s="499"/>
      <c r="C805" s="497"/>
      <c r="D805" s="498"/>
    </row>
    <row r="806" spans="1:4" x14ac:dyDescent="0.25">
      <c r="A806" s="500"/>
      <c r="B806" s="499"/>
      <c r="C806" s="497"/>
      <c r="D806" s="498"/>
    </row>
    <row r="807" spans="1:4" x14ac:dyDescent="0.25">
      <c r="A807" s="500"/>
      <c r="B807" s="499"/>
      <c r="C807" s="497"/>
      <c r="D807" s="498"/>
    </row>
    <row r="808" spans="1:4" x14ac:dyDescent="0.25">
      <c r="A808" s="500"/>
      <c r="B808" s="499"/>
      <c r="C808" s="497"/>
      <c r="D808" s="498"/>
    </row>
    <row r="809" spans="1:4" x14ac:dyDescent="0.25">
      <c r="A809" s="500"/>
      <c r="B809" s="499"/>
      <c r="C809" s="497"/>
      <c r="D809" s="498"/>
    </row>
    <row r="810" spans="1:4" x14ac:dyDescent="0.25">
      <c r="A810" s="500"/>
      <c r="B810" s="499"/>
      <c r="C810" s="497"/>
      <c r="D810" s="498"/>
    </row>
    <row r="811" spans="1:4" x14ac:dyDescent="0.25">
      <c r="A811" s="500"/>
      <c r="B811" s="499"/>
      <c r="C811" s="497"/>
      <c r="D811" s="498"/>
    </row>
    <row r="812" spans="1:4" x14ac:dyDescent="0.25">
      <c r="A812" s="500"/>
      <c r="B812" s="499"/>
      <c r="C812" s="497"/>
      <c r="D812" s="498"/>
    </row>
    <row r="813" spans="1:4" x14ac:dyDescent="0.25">
      <c r="A813" s="500"/>
      <c r="B813" s="499" t="s">
        <v>266</v>
      </c>
      <c r="C813" s="497" t="s">
        <v>265</v>
      </c>
      <c r="D813" s="498" t="s">
        <v>264</v>
      </c>
    </row>
    <row r="814" spans="1:4" x14ac:dyDescent="0.25">
      <c r="A814" s="500"/>
      <c r="B814" s="499"/>
      <c r="C814" s="497"/>
      <c r="D814" s="498"/>
    </row>
    <row r="815" spans="1:4" x14ac:dyDescent="0.25">
      <c r="A815" s="500"/>
      <c r="B815" s="499"/>
      <c r="C815" s="497"/>
      <c r="D815" s="498"/>
    </row>
    <row r="816" spans="1:4" x14ac:dyDescent="0.25">
      <c r="A816" s="500"/>
      <c r="B816" s="499"/>
      <c r="C816" s="497"/>
      <c r="D816" s="498"/>
    </row>
    <row r="817" spans="1:4" x14ac:dyDescent="0.25">
      <c r="A817" s="500"/>
      <c r="B817" s="499"/>
      <c r="C817" s="497"/>
      <c r="D817" s="498"/>
    </row>
    <row r="818" spans="1:4" x14ac:dyDescent="0.25">
      <c r="A818" s="500"/>
      <c r="B818" s="499"/>
      <c r="C818" s="497"/>
      <c r="D818" s="498"/>
    </row>
    <row r="819" spans="1:4" x14ac:dyDescent="0.25">
      <c r="A819" s="500"/>
      <c r="B819" s="499"/>
      <c r="C819" s="497"/>
      <c r="D819" s="498"/>
    </row>
    <row r="820" spans="1:4" x14ac:dyDescent="0.25">
      <c r="A820" s="500"/>
      <c r="B820" s="499"/>
      <c r="C820" s="497"/>
      <c r="D820" s="498"/>
    </row>
    <row r="821" spans="1:4" x14ac:dyDescent="0.25">
      <c r="A821" s="500"/>
      <c r="B821" s="499"/>
      <c r="C821" s="497"/>
      <c r="D821" s="498"/>
    </row>
    <row r="822" spans="1:4" x14ac:dyDescent="0.25">
      <c r="A822" s="500"/>
      <c r="B822" s="499"/>
      <c r="C822" s="497"/>
      <c r="D822" s="498"/>
    </row>
    <row r="823" spans="1:4" x14ac:dyDescent="0.25">
      <c r="A823" s="500"/>
      <c r="B823" s="499"/>
      <c r="C823" s="497"/>
      <c r="D823" s="498"/>
    </row>
  </sheetData>
  <sheetProtection algorithmName="SHA-512" hashValue="j85M9J0I3IVjaT4rFaNPsNOgDW/lolM2pCYAsWqLjQFCbO+m0K5ddqeNCUDv7+GdfGuykDx6pGk51yJbEnNTZw==" saltValue="uaFXbD6ZXxD6h5gX6+8kxg==" spinCount="100000" sheet="1" objects="1" scenarios="1" selectLockedCells="1" selectUnlockedCells="1"/>
  <mergeCells count="141">
    <mergeCell ref="B62:B87"/>
    <mergeCell ref="C62:C87"/>
    <mergeCell ref="D62:D87"/>
    <mergeCell ref="B88:B108"/>
    <mergeCell ref="C88:C108"/>
    <mergeCell ref="D88:D108"/>
    <mergeCell ref="A2:A218"/>
    <mergeCell ref="B2:B13"/>
    <mergeCell ref="C2:C13"/>
    <mergeCell ref="D2:D13"/>
    <mergeCell ref="B14:B49"/>
    <mergeCell ref="C14:C49"/>
    <mergeCell ref="D14:D49"/>
    <mergeCell ref="B50:B61"/>
    <mergeCell ref="C50:C61"/>
    <mergeCell ref="D50:D61"/>
    <mergeCell ref="B186:B197"/>
    <mergeCell ref="C186:C197"/>
    <mergeCell ref="D186:D197"/>
    <mergeCell ref="B198:B207"/>
    <mergeCell ref="C198:C207"/>
    <mergeCell ref="D198:D207"/>
    <mergeCell ref="B109:B142"/>
    <mergeCell ref="C109:C142"/>
    <mergeCell ref="D109:D142"/>
    <mergeCell ref="B143:B185"/>
    <mergeCell ref="C143:C185"/>
    <mergeCell ref="D143:D185"/>
    <mergeCell ref="B208:B218"/>
    <mergeCell ref="C208:C218"/>
    <mergeCell ref="D208:D218"/>
    <mergeCell ref="A219:A354"/>
    <mergeCell ref="B219:B230"/>
    <mergeCell ref="C219:C230"/>
    <mergeCell ref="D219:D230"/>
    <mergeCell ref="B231:B266"/>
    <mergeCell ref="C231:C266"/>
    <mergeCell ref="D231:D266"/>
    <mergeCell ref="B305:B316"/>
    <mergeCell ref="C305:C316"/>
    <mergeCell ref="D305:D316"/>
    <mergeCell ref="B317:B326"/>
    <mergeCell ref="C317:C326"/>
    <mergeCell ref="D317:D326"/>
    <mergeCell ref="B267:B278"/>
    <mergeCell ref="C267:C278"/>
    <mergeCell ref="D267:D278"/>
    <mergeCell ref="B279:B304"/>
    <mergeCell ref="C279:C304"/>
    <mergeCell ref="D279:D304"/>
    <mergeCell ref="A355:A482"/>
    <mergeCell ref="B355:B366"/>
    <mergeCell ref="C355:C366"/>
    <mergeCell ref="D355:D366"/>
    <mergeCell ref="B367:B402"/>
    <mergeCell ref="C367:C402"/>
    <mergeCell ref="D367:D402"/>
    <mergeCell ref="B327:B333"/>
    <mergeCell ref="C327:C333"/>
    <mergeCell ref="D327:D333"/>
    <mergeCell ref="B334:B343"/>
    <mergeCell ref="C334:C343"/>
    <mergeCell ref="D334:D343"/>
    <mergeCell ref="B403:B414"/>
    <mergeCell ref="C403:C414"/>
    <mergeCell ref="D403:D414"/>
    <mergeCell ref="B415:B440"/>
    <mergeCell ref="C415:C440"/>
    <mergeCell ref="D415:D440"/>
    <mergeCell ref="B344:B354"/>
    <mergeCell ref="C344:C354"/>
    <mergeCell ref="D344:D354"/>
    <mergeCell ref="B463:B471"/>
    <mergeCell ref="C463:C471"/>
    <mergeCell ref="D463:D471"/>
    <mergeCell ref="B472:B482"/>
    <mergeCell ref="C472:C482"/>
    <mergeCell ref="D472:D482"/>
    <mergeCell ref="B441:B451"/>
    <mergeCell ref="C441:C451"/>
    <mergeCell ref="D441:D451"/>
    <mergeCell ref="B452:B462"/>
    <mergeCell ref="C452:C462"/>
    <mergeCell ref="D452:D462"/>
    <mergeCell ref="B543:B568"/>
    <mergeCell ref="C543:C568"/>
    <mergeCell ref="D543:D568"/>
    <mergeCell ref="B569:B596"/>
    <mergeCell ref="C569:C596"/>
    <mergeCell ref="D569:D596"/>
    <mergeCell ref="A483:A596"/>
    <mergeCell ref="B483:B494"/>
    <mergeCell ref="C483:C494"/>
    <mergeCell ref="D483:D494"/>
    <mergeCell ref="B495:B530"/>
    <mergeCell ref="C495:C530"/>
    <mergeCell ref="D495:D530"/>
    <mergeCell ref="B531:B542"/>
    <mergeCell ref="C531:C542"/>
    <mergeCell ref="D531:D542"/>
    <mergeCell ref="A704:A823"/>
    <mergeCell ref="B704:B715"/>
    <mergeCell ref="C704:C715"/>
    <mergeCell ref="D704:D715"/>
    <mergeCell ref="B716:B751"/>
    <mergeCell ref="C716:C751"/>
    <mergeCell ref="D716:D751"/>
    <mergeCell ref="B657:B682"/>
    <mergeCell ref="C657:C682"/>
    <mergeCell ref="D657:D682"/>
    <mergeCell ref="B683:B697"/>
    <mergeCell ref="C683:C697"/>
    <mergeCell ref="D683:D697"/>
    <mergeCell ref="A597:A703"/>
    <mergeCell ref="B597:B608"/>
    <mergeCell ref="C597:C608"/>
    <mergeCell ref="D597:D608"/>
    <mergeCell ref="B609:B644"/>
    <mergeCell ref="C609:C644"/>
    <mergeCell ref="D609:D644"/>
    <mergeCell ref="B645:B656"/>
    <mergeCell ref="C645:C656"/>
    <mergeCell ref="D645:D656"/>
    <mergeCell ref="B752:B763"/>
    <mergeCell ref="C752:C763"/>
    <mergeCell ref="D752:D763"/>
    <mergeCell ref="B764:B789"/>
    <mergeCell ref="C764:C789"/>
    <mergeCell ref="D764:D789"/>
    <mergeCell ref="B698:B703"/>
    <mergeCell ref="C698:C703"/>
    <mergeCell ref="D698:D703"/>
    <mergeCell ref="B813:B823"/>
    <mergeCell ref="C813:C823"/>
    <mergeCell ref="D813:D823"/>
    <mergeCell ref="B790:B803"/>
    <mergeCell ref="C790:C803"/>
    <mergeCell ref="D790:D803"/>
    <mergeCell ref="B804:B812"/>
    <mergeCell ref="C804:C812"/>
    <mergeCell ref="D804:D8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R53"/>
  <sheetViews>
    <sheetView showGridLines="0" topLeftCell="C1" zoomScale="85" zoomScaleNormal="85" workbookViewId="0">
      <selection activeCell="Q7" sqref="Q7"/>
    </sheetView>
  </sheetViews>
  <sheetFormatPr baseColWidth="10" defaultColWidth="0" defaultRowHeight="15" zeroHeight="1" x14ac:dyDescent="0.25"/>
  <cols>
    <col min="1" max="1" width="10.5703125" customWidth="1"/>
    <col min="2" max="2" width="11" customWidth="1"/>
    <col min="3" max="3" width="9.28515625" customWidth="1"/>
    <col min="4" max="4" width="7.5703125" customWidth="1"/>
    <col min="5" max="5" width="9.7109375" customWidth="1"/>
    <col min="6" max="6" width="11.7109375" customWidth="1"/>
    <col min="7" max="7" width="7.42578125" customWidth="1"/>
    <col min="8" max="9" width="13" customWidth="1"/>
    <col min="10" max="10" width="13.42578125" customWidth="1"/>
    <col min="11" max="11" width="13.28515625" customWidth="1"/>
    <col min="12" max="12" width="13.7109375" customWidth="1"/>
    <col min="13" max="13" width="13.42578125" customWidth="1"/>
    <col min="14" max="14" width="12.42578125" customWidth="1"/>
    <col min="15" max="15" width="12.7109375" customWidth="1"/>
    <col min="16" max="16" width="12.140625" customWidth="1"/>
    <col min="17" max="17" width="12.28515625" customWidth="1"/>
    <col min="18" max="18" width="13.5703125" customWidth="1"/>
    <col min="19" max="19" width="12.42578125" customWidth="1"/>
    <col min="20" max="20" width="13.5703125" customWidth="1"/>
    <col min="21" max="16384" width="11.42578125" hidden="1"/>
  </cols>
  <sheetData>
    <row r="1" spans="1:20" ht="15" customHeight="1" x14ac:dyDescent="0.25">
      <c r="A1" s="1190"/>
      <c r="B1" s="1191"/>
      <c r="C1" s="1191"/>
      <c r="D1" s="1192"/>
      <c r="E1" s="1265" t="s">
        <v>736</v>
      </c>
      <c r="F1" s="1266"/>
      <c r="G1" s="1266"/>
      <c r="H1" s="1266"/>
      <c r="I1" s="1266"/>
      <c r="J1" s="1266"/>
      <c r="K1" s="1266"/>
      <c r="L1" s="1266"/>
      <c r="M1" s="1266"/>
      <c r="N1" s="1266"/>
      <c r="O1" s="1266"/>
      <c r="P1" s="1267"/>
      <c r="Q1" s="1271"/>
      <c r="R1" s="1272"/>
      <c r="S1" s="1272"/>
      <c r="T1" s="1273"/>
    </row>
    <row r="2" spans="1:20" ht="15" customHeight="1" thickBot="1" x14ac:dyDescent="0.3">
      <c r="A2" s="1193"/>
      <c r="B2" s="1194"/>
      <c r="C2" s="1194"/>
      <c r="D2" s="1195"/>
      <c r="E2" s="1268"/>
      <c r="F2" s="1269"/>
      <c r="G2" s="1269"/>
      <c r="H2" s="1269"/>
      <c r="I2" s="1269"/>
      <c r="J2" s="1269"/>
      <c r="K2" s="1269"/>
      <c r="L2" s="1269"/>
      <c r="M2" s="1269"/>
      <c r="N2" s="1269"/>
      <c r="O2" s="1269"/>
      <c r="P2" s="1270"/>
      <c r="Q2" s="1274"/>
      <c r="R2" s="1275"/>
      <c r="S2" s="1275"/>
      <c r="T2" s="1276"/>
    </row>
    <row r="3" spans="1:20" ht="15" customHeight="1" x14ac:dyDescent="0.25">
      <c r="A3" s="1193"/>
      <c r="B3" s="1194"/>
      <c r="C3" s="1194"/>
      <c r="D3" s="1195"/>
      <c r="E3" s="1280" t="s">
        <v>735</v>
      </c>
      <c r="F3" s="1280"/>
      <c r="G3" s="1280"/>
      <c r="H3" s="1280"/>
      <c r="I3" s="1280"/>
      <c r="J3" s="1280"/>
      <c r="K3" s="1280"/>
      <c r="L3" s="1280"/>
      <c r="M3" s="1280"/>
      <c r="N3" s="1280"/>
      <c r="O3" s="1280"/>
      <c r="P3" s="1281"/>
      <c r="Q3" s="1274"/>
      <c r="R3" s="1275"/>
      <c r="S3" s="1275"/>
      <c r="T3" s="1276"/>
    </row>
    <row r="4" spans="1:20" ht="15" customHeight="1" x14ac:dyDescent="0.25">
      <c r="A4" s="1193"/>
      <c r="B4" s="1194"/>
      <c r="C4" s="1194"/>
      <c r="D4" s="1195"/>
      <c r="E4" s="1282"/>
      <c r="F4" s="1282"/>
      <c r="G4" s="1282"/>
      <c r="H4" s="1282"/>
      <c r="I4" s="1282"/>
      <c r="J4" s="1282"/>
      <c r="K4" s="1282"/>
      <c r="L4" s="1282"/>
      <c r="M4" s="1282"/>
      <c r="N4" s="1282"/>
      <c r="O4" s="1282"/>
      <c r="P4" s="1283"/>
      <c r="Q4" s="1274"/>
      <c r="R4" s="1275"/>
      <c r="S4" s="1275"/>
      <c r="T4" s="1276"/>
    </row>
    <row r="5" spans="1:20" ht="15" customHeight="1" thickBot="1" x14ac:dyDescent="0.3">
      <c r="A5" s="1193"/>
      <c r="B5" s="1194"/>
      <c r="C5" s="1194"/>
      <c r="D5" s="1195"/>
      <c r="E5" s="1284"/>
      <c r="F5" s="1284"/>
      <c r="G5" s="1284"/>
      <c r="H5" s="1284"/>
      <c r="I5" s="1284"/>
      <c r="J5" s="1284"/>
      <c r="K5" s="1284"/>
      <c r="L5" s="1284"/>
      <c r="M5" s="1284"/>
      <c r="N5" s="1284"/>
      <c r="O5" s="1284"/>
      <c r="P5" s="1285"/>
      <c r="Q5" s="1274"/>
      <c r="R5" s="1275"/>
      <c r="S5" s="1275"/>
      <c r="T5" s="1276"/>
    </row>
    <row r="6" spans="1:20" ht="15" customHeight="1" thickBot="1" x14ac:dyDescent="0.3">
      <c r="A6" s="1196"/>
      <c r="B6" s="1197"/>
      <c r="C6" s="1197"/>
      <c r="D6" s="1198"/>
      <c r="E6" s="892" t="s">
        <v>0</v>
      </c>
      <c r="F6" s="893"/>
      <c r="G6" s="893"/>
      <c r="H6" s="893"/>
      <c r="I6" s="894"/>
      <c r="J6" s="1286">
        <v>45344</v>
      </c>
      <c r="K6" s="1286"/>
      <c r="L6" s="1287"/>
      <c r="M6" s="1288" t="s">
        <v>1</v>
      </c>
      <c r="N6" s="894"/>
      <c r="O6" s="1289" t="s">
        <v>744</v>
      </c>
      <c r="P6" s="1290"/>
      <c r="Q6" s="1277"/>
      <c r="R6" s="1278"/>
      <c r="S6" s="1278"/>
      <c r="T6" s="1279"/>
    </row>
    <row r="7" spans="1:20" ht="15.75" customHeight="1" x14ac:dyDescent="0.25">
      <c r="A7" s="280"/>
      <c r="B7" s="281"/>
      <c r="C7" s="281"/>
      <c r="D7" s="281"/>
      <c r="E7" s="1228"/>
      <c r="F7" s="1228"/>
      <c r="G7" s="1228"/>
      <c r="H7" s="1228"/>
      <c r="I7" s="1228"/>
      <c r="J7" s="1228"/>
      <c r="K7" s="1228"/>
      <c r="L7" s="1228"/>
      <c r="M7" s="1228"/>
      <c r="N7" s="1229"/>
      <c r="O7" s="1229"/>
      <c r="P7" s="1229"/>
      <c r="Q7" s="282"/>
      <c r="R7" s="282"/>
      <c r="S7" s="282"/>
      <c r="T7" s="282"/>
    </row>
    <row r="8" spans="1:20" x14ac:dyDescent="0.25">
      <c r="A8" s="1230" t="s">
        <v>2</v>
      </c>
      <c r="B8" s="857"/>
      <c r="C8" s="857"/>
      <c r="D8" s="857"/>
      <c r="E8" s="388" t="s">
        <v>3</v>
      </c>
      <c r="F8" s="388" t="s">
        <v>4</v>
      </c>
      <c r="G8" s="388" t="s">
        <v>5</v>
      </c>
      <c r="H8" s="1232" t="s">
        <v>6</v>
      </c>
      <c r="I8" s="1233"/>
      <c r="J8" s="1234"/>
      <c r="K8" s="388" t="s">
        <v>3</v>
      </c>
      <c r="L8" s="388" t="s">
        <v>4</v>
      </c>
      <c r="M8" s="388" t="s">
        <v>5</v>
      </c>
      <c r="N8" s="1238" t="s">
        <v>49</v>
      </c>
      <c r="O8" s="1239"/>
      <c r="P8" s="1239"/>
      <c r="Q8" s="1240"/>
      <c r="R8" s="393" t="s">
        <v>3</v>
      </c>
      <c r="S8" s="393" t="s">
        <v>4</v>
      </c>
      <c r="T8" s="394" t="s">
        <v>5</v>
      </c>
    </row>
    <row r="9" spans="1:20" ht="15.75" thickBot="1" x14ac:dyDescent="0.3">
      <c r="A9" s="1231"/>
      <c r="B9" s="857"/>
      <c r="C9" s="857"/>
      <c r="D9" s="857"/>
      <c r="E9" s="285"/>
      <c r="F9" s="285"/>
      <c r="G9" s="285"/>
      <c r="H9" s="1235"/>
      <c r="I9" s="1236"/>
      <c r="J9" s="1237"/>
      <c r="K9" s="285"/>
      <c r="L9" s="285"/>
      <c r="M9" s="285"/>
      <c r="N9" s="1241"/>
      <c r="O9" s="1242"/>
      <c r="P9" s="1242"/>
      <c r="Q9" s="1243"/>
      <c r="R9" s="285"/>
      <c r="S9" s="285"/>
      <c r="T9" s="285"/>
    </row>
    <row r="10" spans="1:20" ht="26.25" customHeight="1" x14ac:dyDescent="0.25">
      <c r="A10" s="1244" t="s">
        <v>8</v>
      </c>
      <c r="B10" s="1245"/>
      <c r="C10" s="1245"/>
      <c r="D10" s="1245"/>
      <c r="E10" s="1245"/>
      <c r="F10" s="1245"/>
      <c r="G10" s="1245"/>
      <c r="H10" s="1245"/>
      <c r="I10" s="1245"/>
      <c r="J10" s="1245"/>
      <c r="K10" s="1245"/>
      <c r="L10" s="1245"/>
      <c r="M10" s="1245"/>
      <c r="N10" s="1245"/>
      <c r="O10" s="1245"/>
      <c r="P10" s="1245"/>
      <c r="Q10" s="1245"/>
      <c r="R10" s="1245"/>
      <c r="S10" s="1245"/>
      <c r="T10" s="1246"/>
    </row>
    <row r="11" spans="1:20" x14ac:dyDescent="0.25">
      <c r="A11" s="866" t="s">
        <v>9</v>
      </c>
      <c r="B11" s="866"/>
      <c r="C11" s="866" t="s">
        <v>10</v>
      </c>
      <c r="D11" s="866"/>
      <c r="E11" s="866"/>
      <c r="F11" s="866" t="s">
        <v>11</v>
      </c>
      <c r="G11" s="866"/>
      <c r="H11" s="866"/>
      <c r="I11" s="866" t="s">
        <v>12</v>
      </c>
      <c r="J11" s="866"/>
      <c r="K11" s="866"/>
      <c r="L11" s="866"/>
      <c r="M11" s="866" t="s">
        <v>13</v>
      </c>
      <c r="N11" s="866"/>
      <c r="O11" s="866"/>
      <c r="P11" s="866"/>
      <c r="Q11" s="866" t="s">
        <v>14</v>
      </c>
      <c r="R11" s="866"/>
      <c r="S11" s="866"/>
      <c r="T11" s="866"/>
    </row>
    <row r="12" spans="1:20" ht="15.75" thickBot="1" x14ac:dyDescent="0.3">
      <c r="A12" s="1226">
        <f>+'3.REPORTE EVALUACIÓN'!A12:B12</f>
        <v>0</v>
      </c>
      <c r="B12" s="1227"/>
      <c r="C12" s="1127">
        <f>+'3.REPORTE EVALUACIÓN'!C12:E12</f>
        <v>0</v>
      </c>
      <c r="D12" s="1128"/>
      <c r="E12" s="1129"/>
      <c r="F12" s="1127">
        <f>+'3.REPORTE EVALUACIÓN'!F12:H12</f>
        <v>0</v>
      </c>
      <c r="G12" s="1128"/>
      <c r="H12" s="1129"/>
      <c r="I12" s="1136">
        <f>+'3.REPORTE EVALUACIÓN'!I12:K12</f>
        <v>0</v>
      </c>
      <c r="J12" s="1137"/>
      <c r="K12" s="1137"/>
      <c r="L12" s="1138"/>
      <c r="M12" s="1136">
        <f>+'3.REPORTE EVALUACIÓN'!L12</f>
        <v>0</v>
      </c>
      <c r="N12" s="1137"/>
      <c r="O12" s="1137"/>
      <c r="P12" s="1138"/>
      <c r="Q12" s="1136">
        <f>+'3.REPORTE EVALUACIÓN'!Q12</f>
        <v>0</v>
      </c>
      <c r="R12" s="1137"/>
      <c r="S12" s="1137"/>
      <c r="T12" s="1138"/>
    </row>
    <row r="13" spans="1:20" x14ac:dyDescent="0.25">
      <c r="A13" s="775" t="s">
        <v>15</v>
      </c>
      <c r="B13" s="754"/>
      <c r="C13" s="754"/>
      <c r="D13" s="754"/>
      <c r="E13" s="754"/>
      <c r="F13" s="754"/>
      <c r="G13" s="754"/>
      <c r="H13" s="754"/>
      <c r="I13" s="775" t="s">
        <v>16</v>
      </c>
      <c r="J13" s="754"/>
      <c r="K13" s="754"/>
      <c r="L13" s="754"/>
      <c r="M13" s="754"/>
      <c r="N13" s="754"/>
      <c r="O13" s="754"/>
      <c r="P13" s="754"/>
      <c r="Q13" s="754"/>
      <c r="R13" s="754"/>
      <c r="S13" s="754"/>
      <c r="T13" s="755"/>
    </row>
    <row r="14" spans="1:20" ht="15.75" thickBot="1" x14ac:dyDescent="0.3">
      <c r="A14" s="1127">
        <f>+'3.REPORTE EVALUACIÓN'!A14:H14</f>
        <v>0</v>
      </c>
      <c r="B14" s="1128"/>
      <c r="C14" s="1128"/>
      <c r="D14" s="1128"/>
      <c r="E14" s="1128"/>
      <c r="F14" s="1137"/>
      <c r="G14" s="1137"/>
      <c r="H14" s="1128"/>
      <c r="I14" s="1247">
        <f>+'3.REPORTE EVALUACIÓN'!K14</f>
        <v>0</v>
      </c>
      <c r="J14" s="1153"/>
      <c r="K14" s="1153"/>
      <c r="L14" s="1153"/>
      <c r="M14" s="1153"/>
      <c r="N14" s="1153"/>
      <c r="O14" s="1153"/>
      <c r="P14" s="1153"/>
      <c r="Q14" s="1153"/>
      <c r="R14" s="1153"/>
      <c r="S14" s="1153"/>
      <c r="T14" s="1248"/>
    </row>
    <row r="15" spans="1:20" ht="15" customHeight="1" x14ac:dyDescent="0.25">
      <c r="A15" s="775" t="s">
        <v>17</v>
      </c>
      <c r="B15" s="754"/>
      <c r="C15" s="754"/>
      <c r="D15" s="754"/>
      <c r="E15" s="754"/>
      <c r="F15" s="775" t="s">
        <v>18</v>
      </c>
      <c r="G15" s="755"/>
      <c r="H15" s="286" t="s">
        <v>19</v>
      </c>
      <c r="I15" s="1249" t="str">
        <f>'[1]F2. COMP. LAB Y COM COMPOR'!I16</f>
        <v>Propósito del empleo:</v>
      </c>
      <c r="J15" s="1249"/>
      <c r="K15" s="1250">
        <f>+'3.REPORTE EVALUACIÓN'!J15</f>
        <v>0</v>
      </c>
      <c r="L15" s="1251"/>
      <c r="M15" s="1251"/>
      <c r="N15" s="1251"/>
      <c r="O15" s="1251"/>
      <c r="P15" s="1251"/>
      <c r="Q15" s="1251"/>
      <c r="R15" s="1251"/>
      <c r="S15" s="1251"/>
      <c r="T15" s="1252"/>
    </row>
    <row r="16" spans="1:20" ht="15.75" thickBot="1" x14ac:dyDescent="0.3">
      <c r="A16" s="1132">
        <f>+'3.REPORTE EVALUACIÓN'!A16:H16</f>
        <v>0</v>
      </c>
      <c r="B16" s="1166"/>
      <c r="C16" s="1166"/>
      <c r="D16" s="1166"/>
      <c r="E16" s="1166"/>
      <c r="F16" s="1130" t="str">
        <f>+IFERROR(VLOOKUP(I14,'LISTADO DE EMPLEOS DECRETO 785'!A4:C40,2,0),"")</f>
        <v/>
      </c>
      <c r="G16" s="1131"/>
      <c r="H16" s="287">
        <f>+'3.REPORTE EVALUACIÓN'!S14</f>
        <v>0</v>
      </c>
      <c r="I16" s="1249"/>
      <c r="J16" s="1249"/>
      <c r="K16" s="1253"/>
      <c r="L16" s="1254"/>
      <c r="M16" s="1254"/>
      <c r="N16" s="1254"/>
      <c r="O16" s="1254"/>
      <c r="P16" s="1254"/>
      <c r="Q16" s="1254"/>
      <c r="R16" s="1254"/>
      <c r="S16" s="1254"/>
      <c r="T16" s="1255"/>
    </row>
    <row r="17" spans="1:70" ht="27.75" customHeight="1" thickBot="1" x14ac:dyDescent="0.3">
      <c r="A17" s="1291" t="s">
        <v>20</v>
      </c>
      <c r="B17" s="1292"/>
      <c r="C17" s="1292"/>
      <c r="D17" s="1292"/>
      <c r="E17" s="1292"/>
      <c r="F17" s="1293"/>
      <c r="G17" s="1293"/>
      <c r="H17" s="1292"/>
      <c r="I17" s="1293"/>
      <c r="J17" s="1293"/>
      <c r="K17" s="1293"/>
      <c r="L17" s="1293"/>
      <c r="M17" s="1293"/>
      <c r="N17" s="1293"/>
      <c r="O17" s="1293"/>
      <c r="P17" s="1293"/>
      <c r="Q17" s="1293"/>
      <c r="R17" s="1293"/>
      <c r="S17" s="1293"/>
      <c r="T17" s="1294"/>
    </row>
    <row r="18" spans="1:70" x14ac:dyDescent="0.25">
      <c r="A18" s="775" t="s">
        <v>21</v>
      </c>
      <c r="B18" s="755"/>
      <c r="C18" s="775" t="s">
        <v>10</v>
      </c>
      <c r="D18" s="754"/>
      <c r="E18" s="755"/>
      <c r="F18" s="775" t="s">
        <v>11</v>
      </c>
      <c r="G18" s="754"/>
      <c r="H18" s="755"/>
      <c r="I18" s="775" t="s">
        <v>12</v>
      </c>
      <c r="J18" s="754"/>
      <c r="K18" s="754"/>
      <c r="L18" s="755"/>
      <c r="M18" s="775" t="s">
        <v>13</v>
      </c>
      <c r="N18" s="754"/>
      <c r="O18" s="754"/>
      <c r="P18" s="755"/>
      <c r="Q18" s="775" t="s">
        <v>14</v>
      </c>
      <c r="R18" s="754"/>
      <c r="S18" s="754"/>
      <c r="T18" s="755"/>
    </row>
    <row r="19" spans="1:70" ht="15.75" thickBot="1" x14ac:dyDescent="0.3">
      <c r="A19" s="1226" t="str">
        <f>'[1]F2. COMP. LAB Y COM COMPOR'!A20:B20</f>
        <v>CEDULA DE CIUDADANIA</v>
      </c>
      <c r="B19" s="1227"/>
      <c r="C19" s="1127">
        <f>+'3.REPORTE EVALUACIÓN'!C24:E24</f>
        <v>0</v>
      </c>
      <c r="D19" s="1128"/>
      <c r="E19" s="1129"/>
      <c r="F19" s="1127">
        <f>+'3.REPORTE EVALUACIÓN'!F19:H19</f>
        <v>0</v>
      </c>
      <c r="G19" s="1128"/>
      <c r="H19" s="1129"/>
      <c r="I19" s="1247">
        <f>+'3.REPORTE EVALUACIÓN'!I19:K19</f>
        <v>0</v>
      </c>
      <c r="J19" s="1153"/>
      <c r="K19" s="1153"/>
      <c r="L19" s="1248"/>
      <c r="M19" s="1136">
        <f>+'3.REPORTE EVALUACIÓN'!L19</f>
        <v>0</v>
      </c>
      <c r="N19" s="1137"/>
      <c r="O19" s="1137"/>
      <c r="P19" s="1138"/>
      <c r="Q19" s="1127">
        <f>+'3.REPORTE EVALUACIÓN'!P19</f>
        <v>0</v>
      </c>
      <c r="R19" s="1128"/>
      <c r="S19" s="1128"/>
      <c r="T19" s="1129"/>
    </row>
    <row r="20" spans="1:70" x14ac:dyDescent="0.25">
      <c r="A20" s="797" t="s">
        <v>22</v>
      </c>
      <c r="B20" s="798"/>
      <c r="C20" s="759"/>
      <c r="D20" s="759"/>
      <c r="E20" s="759"/>
      <c r="F20" s="759"/>
      <c r="G20" s="758" t="s">
        <v>16</v>
      </c>
      <c r="H20" s="759"/>
      <c r="I20" s="754"/>
      <c r="J20" s="754"/>
      <c r="K20" s="754"/>
      <c r="L20" s="754"/>
      <c r="M20" s="754"/>
      <c r="N20" s="755"/>
      <c r="O20" s="754" t="s">
        <v>18</v>
      </c>
      <c r="P20" s="755"/>
      <c r="Q20" s="754" t="s">
        <v>19</v>
      </c>
      <c r="R20" s="755"/>
      <c r="S20" s="775" t="s">
        <v>17</v>
      </c>
      <c r="T20" s="755"/>
    </row>
    <row r="21" spans="1:70" ht="15.75" thickBot="1" x14ac:dyDescent="0.3">
      <c r="A21" s="1136">
        <f>+'3.REPORTE EVALUACIÓN'!A21:F21</f>
        <v>0</v>
      </c>
      <c r="B21" s="1137"/>
      <c r="C21" s="1137"/>
      <c r="D21" s="1137"/>
      <c r="E21" s="1137"/>
      <c r="F21" s="1137"/>
      <c r="G21" s="1127">
        <f>+'3.REPORTE EVALUACIÓN'!G21:M21</f>
        <v>0</v>
      </c>
      <c r="H21" s="1128"/>
      <c r="I21" s="1128"/>
      <c r="J21" s="1128"/>
      <c r="K21" s="1128"/>
      <c r="L21" s="1128"/>
      <c r="M21" s="1128"/>
      <c r="N21" s="1129"/>
      <c r="O21" s="1130" t="str">
        <f>+IFERROR('3.REPORTE EVALUACIÓN'!N21,"")</f>
        <v/>
      </c>
      <c r="P21" s="1131"/>
      <c r="Q21" s="1333">
        <f>+'3.REPORTE EVALUACIÓN'!P21</f>
        <v>0</v>
      </c>
      <c r="R21" s="1334"/>
      <c r="S21" s="1136">
        <f>+'3.REPORTE EVALUACIÓN'!R21</f>
        <v>0</v>
      </c>
      <c r="T21" s="1138"/>
    </row>
    <row r="22" spans="1:70" ht="27" customHeight="1" thickBot="1" x14ac:dyDescent="0.3">
      <c r="A22" s="1335" t="s">
        <v>23</v>
      </c>
      <c r="B22" s="1336"/>
      <c r="C22" s="1336"/>
      <c r="D22" s="1336"/>
      <c r="E22" s="1336"/>
      <c r="F22" s="1336"/>
      <c r="G22" s="1293"/>
      <c r="H22" s="1293"/>
      <c r="I22" s="1293"/>
      <c r="J22" s="1293"/>
      <c r="K22" s="1293"/>
      <c r="L22" s="1293"/>
      <c r="M22" s="1293"/>
      <c r="N22" s="1293"/>
      <c r="O22" s="1293"/>
      <c r="P22" s="1293"/>
      <c r="Q22" s="1336"/>
      <c r="R22" s="1336"/>
      <c r="S22" s="1336"/>
      <c r="T22" s="1337"/>
    </row>
    <row r="23" spans="1:70" x14ac:dyDescent="0.25">
      <c r="A23" s="775" t="s">
        <v>21</v>
      </c>
      <c r="B23" s="755"/>
      <c r="C23" s="775" t="s">
        <v>10</v>
      </c>
      <c r="D23" s="754"/>
      <c r="E23" s="755"/>
      <c r="F23" s="775" t="s">
        <v>11</v>
      </c>
      <c r="G23" s="754"/>
      <c r="H23" s="755"/>
      <c r="I23" s="775" t="s">
        <v>12</v>
      </c>
      <c r="J23" s="754"/>
      <c r="K23" s="754"/>
      <c r="L23" s="755"/>
      <c r="M23" s="775" t="s">
        <v>13</v>
      </c>
      <c r="N23" s="754"/>
      <c r="O23" s="754"/>
      <c r="P23" s="755"/>
      <c r="Q23" s="775" t="s">
        <v>14</v>
      </c>
      <c r="R23" s="754"/>
      <c r="S23" s="754"/>
      <c r="T23" s="755"/>
    </row>
    <row r="24" spans="1:70" ht="15.75" thickBot="1" x14ac:dyDescent="0.3">
      <c r="A24" s="1226">
        <f>+'3.REPORTE EVALUACIÓN'!A24:B24</f>
        <v>0</v>
      </c>
      <c r="B24" s="1227"/>
      <c r="C24" s="1127">
        <f>+'3.REPORTE EVALUACIÓN'!C24:E24</f>
        <v>0</v>
      </c>
      <c r="D24" s="1128"/>
      <c r="E24" s="1129"/>
      <c r="F24" s="1127">
        <f>+'3.REPORTE EVALUACIÓN'!F24:H24</f>
        <v>0</v>
      </c>
      <c r="G24" s="1137"/>
      <c r="H24" s="1138"/>
      <c r="I24" s="1136">
        <f>+'3.REPORTE EVALUACIÓN'!I24:K24</f>
        <v>0</v>
      </c>
      <c r="J24" s="1137"/>
      <c r="K24" s="1137"/>
      <c r="L24" s="1138"/>
      <c r="M24" s="1136">
        <f>+'3.REPORTE EVALUACIÓN'!L24</f>
        <v>0</v>
      </c>
      <c r="N24" s="1137"/>
      <c r="O24" s="1137"/>
      <c r="P24" s="1138"/>
      <c r="Q24" s="1127">
        <f>+'3.REPORTE EVALUACIÓN'!P24</f>
        <v>0</v>
      </c>
      <c r="R24" s="1128"/>
      <c r="S24" s="1128"/>
      <c r="T24" s="1129"/>
    </row>
    <row r="25" spans="1:70" x14ac:dyDescent="0.25">
      <c r="A25" s="797" t="s">
        <v>24</v>
      </c>
      <c r="B25" s="798"/>
      <c r="C25" s="798"/>
      <c r="D25" s="798"/>
      <c r="E25" s="798"/>
      <c r="F25" s="798"/>
      <c r="G25" s="775" t="s">
        <v>16</v>
      </c>
      <c r="H25" s="754"/>
      <c r="I25" s="754"/>
      <c r="J25" s="754"/>
      <c r="K25" s="754"/>
      <c r="L25" s="754"/>
      <c r="M25" s="754"/>
      <c r="N25" s="755"/>
      <c r="O25" s="754" t="s">
        <v>18</v>
      </c>
      <c r="P25" s="755"/>
      <c r="Q25" s="754" t="s">
        <v>19</v>
      </c>
      <c r="R25" s="755"/>
      <c r="S25" s="775" t="s">
        <v>17</v>
      </c>
      <c r="T25" s="755"/>
    </row>
    <row r="26" spans="1:70" ht="15.75" thickBot="1" x14ac:dyDescent="0.3">
      <c r="A26" s="1295">
        <f>+'3.REPORTE EVALUACIÓN'!A26:F26</f>
        <v>0</v>
      </c>
      <c r="B26" s="1296"/>
      <c r="C26" s="1296"/>
      <c r="D26" s="1296"/>
      <c r="E26" s="1296"/>
      <c r="F26" s="1296"/>
      <c r="G26" s="1295">
        <f>+'3.REPORTE EVALUACIÓN'!G26:M26</f>
        <v>0</v>
      </c>
      <c r="H26" s="1296"/>
      <c r="I26" s="1296"/>
      <c r="J26" s="1296"/>
      <c r="K26" s="1296"/>
      <c r="L26" s="1296"/>
      <c r="M26" s="1296"/>
      <c r="N26" s="1297"/>
      <c r="O26" s="1130" t="str">
        <f>+IFERROR('3.REPORTE EVALUACIÓN'!N26,"")</f>
        <v/>
      </c>
      <c r="P26" s="1131"/>
      <c r="Q26" s="1130">
        <f>+'3.REPORTE EVALUACIÓN'!P26</f>
        <v>0</v>
      </c>
      <c r="R26" s="1131"/>
      <c r="S26" s="1295">
        <f>+'3.REPORTE EVALUACIÓN'!R26</f>
        <v>0</v>
      </c>
      <c r="T26" s="1297"/>
    </row>
    <row r="27" spans="1:70" ht="17.25" customHeight="1" thickBot="1" x14ac:dyDescent="0.3">
      <c r="A27" s="1258" t="s">
        <v>36</v>
      </c>
      <c r="B27" s="1259"/>
      <c r="C27" s="1259"/>
      <c r="D27" s="1259"/>
      <c r="E27" s="1259"/>
      <c r="F27" s="1259"/>
      <c r="G27" s="1259"/>
      <c r="H27" s="1259"/>
      <c r="I27" s="1259"/>
      <c r="J27" s="1259"/>
      <c r="K27" s="1259"/>
      <c r="L27" s="1259"/>
      <c r="M27" s="1259"/>
      <c r="N27" s="1259"/>
      <c r="O27" s="1259"/>
      <c r="P27" s="1259"/>
      <c r="Q27" s="1259"/>
      <c r="R27" s="1259"/>
      <c r="S27" s="1259"/>
      <c r="T27" s="1260"/>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1:70" ht="49.5" customHeight="1" thickBot="1" x14ac:dyDescent="0.3">
      <c r="A28" s="1258" t="str">
        <f>+'4A.EVAL.PARCIAL EVENTUAL(1 SEM)'!A28:T28</f>
        <v/>
      </c>
      <c r="B28" s="1259"/>
      <c r="C28" s="1259"/>
      <c r="D28" s="1259"/>
      <c r="E28" s="1259"/>
      <c r="F28" s="1259"/>
      <c r="G28" s="1259"/>
      <c r="H28" s="1259"/>
      <c r="I28" s="1259"/>
      <c r="J28" s="1259"/>
      <c r="K28" s="1259"/>
      <c r="L28" s="1259"/>
      <c r="M28" s="1259"/>
      <c r="N28" s="1259"/>
      <c r="O28" s="1259"/>
      <c r="P28" s="1259"/>
      <c r="Q28" s="1259"/>
      <c r="R28" s="1259"/>
      <c r="S28" s="1259"/>
      <c r="T28" s="1260"/>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1:70" ht="27.75" customHeight="1" thickBot="1" x14ac:dyDescent="0.3">
      <c r="A29" s="1339" t="s">
        <v>25</v>
      </c>
      <c r="B29" s="1339"/>
      <c r="C29" s="1339"/>
      <c r="D29" s="1339"/>
      <c r="E29" s="1339"/>
      <c r="F29" s="1339"/>
      <c r="G29" s="1339"/>
      <c r="H29" s="1339"/>
      <c r="I29" s="1339"/>
      <c r="J29" s="1339"/>
      <c r="K29" s="1339"/>
      <c r="L29" s="1339"/>
      <c r="M29" s="1339"/>
      <c r="N29" s="1339"/>
      <c r="O29" s="1339"/>
      <c r="P29" s="1339"/>
      <c r="Q29" s="1339"/>
      <c r="R29" s="1339"/>
      <c r="S29" s="1339"/>
      <c r="T29" s="1340"/>
    </row>
    <row r="30" spans="1:70" ht="19.5" customHeight="1" thickBot="1" x14ac:dyDescent="0.3">
      <c r="A30" s="836" t="s">
        <v>676</v>
      </c>
      <c r="B30" s="836" t="s">
        <v>37</v>
      </c>
      <c r="C30" s="836"/>
      <c r="D30" s="836"/>
      <c r="E30" s="836"/>
      <c r="F30" s="836" t="s">
        <v>38</v>
      </c>
      <c r="G30" s="836"/>
      <c r="H30" s="836" t="s">
        <v>39</v>
      </c>
      <c r="I30" s="1366" t="s">
        <v>40</v>
      </c>
      <c r="J30" s="961" t="s">
        <v>62</v>
      </c>
      <c r="K30" s="807"/>
      <c r="L30" s="807"/>
      <c r="M30" s="807"/>
      <c r="N30" s="807"/>
      <c r="O30" s="807"/>
      <c r="P30" s="807"/>
      <c r="Q30" s="807"/>
      <c r="R30" s="807"/>
      <c r="S30" s="807"/>
      <c r="T30" s="808"/>
    </row>
    <row r="31" spans="1:70" ht="16.5" customHeight="1" thickBot="1" x14ac:dyDescent="0.3">
      <c r="A31" s="836"/>
      <c r="B31" s="836"/>
      <c r="C31" s="836"/>
      <c r="D31" s="836"/>
      <c r="E31" s="836"/>
      <c r="F31" s="836"/>
      <c r="G31" s="836"/>
      <c r="H31" s="836"/>
      <c r="I31" s="836"/>
      <c r="J31" s="1341" t="s">
        <v>705</v>
      </c>
      <c r="K31" s="1342"/>
      <c r="L31" s="1341" t="s">
        <v>706</v>
      </c>
      <c r="M31" s="1343"/>
      <c r="N31" s="1344" t="s">
        <v>707</v>
      </c>
      <c r="O31" s="1342"/>
      <c r="P31" s="1341" t="s">
        <v>708</v>
      </c>
      <c r="Q31" s="1343"/>
      <c r="R31" s="1344" t="s">
        <v>709</v>
      </c>
      <c r="S31" s="1342"/>
      <c r="T31" s="1262" t="s">
        <v>50</v>
      </c>
    </row>
    <row r="32" spans="1:70" ht="15" customHeight="1" x14ac:dyDescent="0.25">
      <c r="A32" s="836"/>
      <c r="B32" s="836"/>
      <c r="C32" s="836"/>
      <c r="D32" s="836"/>
      <c r="E32" s="836"/>
      <c r="F32" s="836"/>
      <c r="G32" s="836"/>
      <c r="H32" s="836"/>
      <c r="I32" s="836"/>
      <c r="J32" s="354" t="s">
        <v>52</v>
      </c>
      <c r="K32" s="353" t="s">
        <v>53</v>
      </c>
      <c r="L32" s="354" t="s">
        <v>52</v>
      </c>
      <c r="M32" s="355" t="s">
        <v>53</v>
      </c>
      <c r="N32" s="352" t="s">
        <v>52</v>
      </c>
      <c r="O32" s="353" t="s">
        <v>53</v>
      </c>
      <c r="P32" s="354" t="s">
        <v>52</v>
      </c>
      <c r="Q32" s="355" t="s">
        <v>53</v>
      </c>
      <c r="R32" s="352" t="s">
        <v>52</v>
      </c>
      <c r="S32" s="353" t="s">
        <v>53</v>
      </c>
      <c r="T32" s="1263"/>
    </row>
    <row r="33" spans="1:20" ht="18" customHeight="1" x14ac:dyDescent="0.25">
      <c r="A33" s="836"/>
      <c r="B33" s="836"/>
      <c r="C33" s="836"/>
      <c r="D33" s="836"/>
      <c r="E33" s="836"/>
      <c r="F33" s="836"/>
      <c r="G33" s="836"/>
      <c r="H33" s="836"/>
      <c r="I33" s="836"/>
      <c r="J33" s="374"/>
      <c r="K33" s="375"/>
      <c r="L33" s="374"/>
      <c r="M33" s="376"/>
      <c r="N33" s="377"/>
      <c r="O33" s="375"/>
      <c r="P33" s="374"/>
      <c r="Q33" s="376"/>
      <c r="R33" s="377"/>
      <c r="S33" s="375"/>
      <c r="T33" s="1263"/>
    </row>
    <row r="34" spans="1:20" hidden="1" x14ac:dyDescent="0.25">
      <c r="A34" s="836"/>
      <c r="B34" s="836"/>
      <c r="C34" s="836"/>
      <c r="D34" s="836"/>
      <c r="E34" s="836"/>
      <c r="F34" s="836"/>
      <c r="G34" s="836"/>
      <c r="H34" s="836"/>
      <c r="I34" s="836"/>
      <c r="J34" s="357" t="s">
        <v>51</v>
      </c>
      <c r="K34" s="375"/>
      <c r="L34" s="357" t="s">
        <v>51</v>
      </c>
      <c r="M34" s="375"/>
      <c r="N34" s="356" t="s">
        <v>51</v>
      </c>
      <c r="O34" s="375"/>
      <c r="P34" s="357" t="s">
        <v>51</v>
      </c>
      <c r="Q34" s="375"/>
      <c r="R34" s="356" t="s">
        <v>51</v>
      </c>
      <c r="S34" s="375"/>
      <c r="T34" s="1263"/>
    </row>
    <row r="35" spans="1:20" ht="35.25" customHeight="1" thickBot="1" x14ac:dyDescent="0.3">
      <c r="A35" s="836"/>
      <c r="B35" s="836"/>
      <c r="C35" s="836"/>
      <c r="D35" s="836"/>
      <c r="E35" s="836"/>
      <c r="F35" s="836"/>
      <c r="G35" s="836"/>
      <c r="H35" s="836"/>
      <c r="I35" s="836"/>
      <c r="J35" s="360" t="s">
        <v>710</v>
      </c>
      <c r="K35" s="359" t="s">
        <v>711</v>
      </c>
      <c r="L35" s="360" t="s">
        <v>710</v>
      </c>
      <c r="M35" s="361" t="s">
        <v>711</v>
      </c>
      <c r="N35" s="358" t="s">
        <v>710</v>
      </c>
      <c r="O35" s="359" t="s">
        <v>711</v>
      </c>
      <c r="P35" s="360" t="s">
        <v>710</v>
      </c>
      <c r="Q35" s="361" t="s">
        <v>711</v>
      </c>
      <c r="R35" s="358" t="s">
        <v>710</v>
      </c>
      <c r="S35" s="359" t="s">
        <v>711</v>
      </c>
      <c r="T35" s="1264"/>
    </row>
    <row r="36" spans="1:20" ht="70.5" customHeight="1" thickBot="1" x14ac:dyDescent="0.3">
      <c r="A36" s="378">
        <f>+'2. EVAL.ADTIVOS Y APOYO '!A34</f>
        <v>0</v>
      </c>
      <c r="B36" s="1256" t="str">
        <f>+IF('2. EVAL.ADTIVOS Y APOYO '!B34="","",'2. EVAL.ADTIVOS Y APOYO '!B34)</f>
        <v/>
      </c>
      <c r="C36" s="1256"/>
      <c r="D36" s="1256"/>
      <c r="E36" s="1256"/>
      <c r="F36" s="1257">
        <f>+IF('4A.EVAL.PARCIAL EVENTUAL(1 SEM)'!F36="","",'4A.EVAL.PARCIAL EVENTUAL(1 SEM)'!F36)</f>
        <v>0</v>
      </c>
      <c r="G36" s="1257"/>
      <c r="H36" s="378" t="str">
        <f>+IF('4A.EVAL.PARCIAL EVENTUAL(1 SEM)'!H36="","",'4A.EVAL.PARCIAL EVENTUAL(1 SEM)'!H36)</f>
        <v/>
      </c>
      <c r="I36" s="371"/>
      <c r="J36" s="364"/>
      <c r="K36" s="363"/>
      <c r="L36" s="364"/>
      <c r="M36" s="365"/>
      <c r="N36" s="362"/>
      <c r="O36" s="363"/>
      <c r="P36" s="364"/>
      <c r="Q36" s="365"/>
      <c r="R36" s="362"/>
      <c r="S36" s="363"/>
      <c r="T36" s="411" t="str">
        <f>IFERROR((J36*K36*J42/$F$42)+(L36*M36*L42/$F$42)+(N36*O36*N42/$F$42)+(P36*Q36*P42/$F$42)+(R36*S36*R42/$F$42),"")</f>
        <v/>
      </c>
    </row>
    <row r="37" spans="1:20" ht="70.5" customHeight="1" thickBot="1" x14ac:dyDescent="0.3">
      <c r="A37" s="378">
        <f>+'2. EVAL.ADTIVOS Y APOYO '!A35</f>
        <v>0</v>
      </c>
      <c r="B37" s="1256" t="str">
        <f>+IF('2. EVAL.ADTIVOS Y APOYO '!B35="","",'2. EVAL.ADTIVOS Y APOYO '!B35)</f>
        <v/>
      </c>
      <c r="C37" s="1256"/>
      <c r="D37" s="1256"/>
      <c r="E37" s="1256"/>
      <c r="F37" s="1257">
        <f>+IF('4A.EVAL.PARCIAL EVENTUAL(1 SEM)'!F37="","",'4A.EVAL.PARCIAL EVENTUAL(1 SEM)'!F37)</f>
        <v>0</v>
      </c>
      <c r="G37" s="1257"/>
      <c r="H37" s="378" t="str">
        <f>+'4A.EVAL.PARCIAL EVENTUAL(1 SEM)'!H37</f>
        <v/>
      </c>
      <c r="I37" s="371"/>
      <c r="J37" s="364"/>
      <c r="K37" s="363"/>
      <c r="L37" s="364"/>
      <c r="M37" s="365"/>
      <c r="N37" s="366"/>
      <c r="O37" s="363"/>
      <c r="P37" s="367"/>
      <c r="Q37" s="365"/>
      <c r="R37" s="366"/>
      <c r="S37" s="363"/>
      <c r="T37" s="411" t="str">
        <f>IFERROR((J37*K37*J42/$F$42)+(L37*M37*L42/$F$42)+(N37*O37*N42/$F$42)+(P37*Q37*P42/$F$42)+(R37*S37*R42/$F$42),"")</f>
        <v/>
      </c>
    </row>
    <row r="38" spans="1:20" ht="70.5" customHeight="1" thickBot="1" x14ac:dyDescent="0.3">
      <c r="A38" s="378">
        <f>+'2. EVAL.ADTIVOS Y APOYO '!A36</f>
        <v>0</v>
      </c>
      <c r="B38" s="1256" t="str">
        <f>+IF('2. EVAL.ADTIVOS Y APOYO '!B36="","",'2. EVAL.ADTIVOS Y APOYO '!B36)</f>
        <v/>
      </c>
      <c r="C38" s="1256"/>
      <c r="D38" s="1256"/>
      <c r="E38" s="1256"/>
      <c r="F38" s="1257">
        <f>+IF('4A.EVAL.PARCIAL EVENTUAL(1 SEM)'!F38="","",'4A.EVAL.PARCIAL EVENTUAL(1 SEM)'!F38)</f>
        <v>0</v>
      </c>
      <c r="G38" s="1257"/>
      <c r="H38" s="378" t="str">
        <f>+'4A.EVAL.PARCIAL EVENTUAL(1 SEM)'!H38</f>
        <v/>
      </c>
      <c r="I38" s="371"/>
      <c r="J38" s="364"/>
      <c r="K38" s="363"/>
      <c r="L38" s="364"/>
      <c r="M38" s="365"/>
      <c r="N38" s="366"/>
      <c r="O38" s="363"/>
      <c r="P38" s="367"/>
      <c r="Q38" s="365"/>
      <c r="R38" s="366"/>
      <c r="S38" s="363"/>
      <c r="T38" s="411" t="str">
        <f>IFERROR((J38*K38*$J$42/$F$42)+(L38*M38*$L$42/$F$42)+(N38*O38*$N$42/$F$42)+(P38*Q38*$P$42/$F$42)+(R38*S38*$R$42/$F$42),"")</f>
        <v/>
      </c>
    </row>
    <row r="39" spans="1:20" ht="70.5" customHeight="1" thickBot="1" x14ac:dyDescent="0.3">
      <c r="A39" s="378">
        <f>+'2. EVAL.ADTIVOS Y APOYO '!A37</f>
        <v>0</v>
      </c>
      <c r="B39" s="1256" t="str">
        <f>+IF('2. EVAL.ADTIVOS Y APOYO '!B37="","",'2. EVAL.ADTIVOS Y APOYO '!B37)</f>
        <v/>
      </c>
      <c r="C39" s="1256"/>
      <c r="D39" s="1256"/>
      <c r="E39" s="1256"/>
      <c r="F39" s="1257">
        <f>+IF('4A.EVAL.PARCIAL EVENTUAL(1 SEM)'!F39="","",'4A.EVAL.PARCIAL EVENTUAL(1 SEM)'!F39)</f>
        <v>0</v>
      </c>
      <c r="G39" s="1257"/>
      <c r="H39" s="378" t="str">
        <f>+'4A.EVAL.PARCIAL EVENTUAL(1 SEM)'!H39</f>
        <v/>
      </c>
      <c r="I39" s="371"/>
      <c r="J39" s="364"/>
      <c r="K39" s="363"/>
      <c r="L39" s="364"/>
      <c r="M39" s="365"/>
      <c r="N39" s="366"/>
      <c r="O39" s="363"/>
      <c r="P39" s="367"/>
      <c r="Q39" s="365"/>
      <c r="R39" s="366"/>
      <c r="S39" s="363"/>
      <c r="T39" s="411" t="str">
        <f>IFERROR((J39*K39*$J$42/$F$42)+(L39*M39*$L$42/$F$42)+(N39*O39*$N$42/$F$42)+(P39*Q39*$P$42/$F$42)+(R39*S39*$R$42/$F$42),"")</f>
        <v/>
      </c>
    </row>
    <row r="40" spans="1:20" ht="70.5" customHeight="1" thickBot="1" x14ac:dyDescent="0.3">
      <c r="A40" s="378">
        <f>+'2. EVAL.ADTIVOS Y APOYO '!A38</f>
        <v>0</v>
      </c>
      <c r="B40" s="1256" t="str">
        <f>+IF('2. EVAL.ADTIVOS Y APOYO '!B38="","",'2. EVAL.ADTIVOS Y APOYO '!B38)</f>
        <v/>
      </c>
      <c r="C40" s="1256"/>
      <c r="D40" s="1256"/>
      <c r="E40" s="1256"/>
      <c r="F40" s="1257">
        <f>+IF('4A.EVAL.PARCIAL EVENTUAL(1 SEM)'!F40="","",'4A.EVAL.PARCIAL EVENTUAL(1 SEM)'!F40)</f>
        <v>0</v>
      </c>
      <c r="G40" s="1257"/>
      <c r="H40" s="378" t="str">
        <f>+'4A.EVAL.PARCIAL EVENTUAL(1 SEM)'!H40</f>
        <v/>
      </c>
      <c r="I40" s="372"/>
      <c r="J40" s="364"/>
      <c r="K40" s="363"/>
      <c r="L40" s="364"/>
      <c r="M40" s="365"/>
      <c r="N40" s="368"/>
      <c r="O40" s="363"/>
      <c r="P40" s="369"/>
      <c r="Q40" s="365"/>
      <c r="R40" s="368"/>
      <c r="S40" s="363"/>
      <c r="T40" s="411" t="str">
        <f>IFERROR((J40*K40*$J$42/$F$42)+(L40*M40*$L$42/$F$42)+(N40*O40*$N$42/$F$42)+(P40*Q40*$P$42/$F$42)+(R40*S40*$R$42/$F$42),"")</f>
        <v/>
      </c>
    </row>
    <row r="41" spans="1:20" ht="33" customHeight="1" thickBot="1" x14ac:dyDescent="0.3">
      <c r="A41" s="1328" t="s">
        <v>47</v>
      </c>
      <c r="B41" s="1329"/>
      <c r="C41" s="1329"/>
      <c r="D41" s="1329"/>
      <c r="E41" s="1329"/>
      <c r="F41" s="1329"/>
      <c r="G41" s="1329"/>
      <c r="H41" s="1329"/>
      <c r="I41" s="1330"/>
      <c r="J41" s="1371" t="str">
        <f>IFERROR((J36*K36*J42/$F$42)+(J37*K37*J42/$F$42)+(J38*K38*J42/$F$42)+(J39*K39*J42/$F$42)+(J40*K40*J42/$F$42),"")</f>
        <v/>
      </c>
      <c r="K41" s="1346"/>
      <c r="L41" s="1371" t="str">
        <f>IFERROR((L36*M36*L42/$F$42)+(L37*M37*L42/$F$42)+(L38*M38*L42/$F$42)+(L39*M39*L42/$F$42)+(L40*M40*L42/$F$42),"")</f>
        <v/>
      </c>
      <c r="M41" s="1346"/>
      <c r="N41" s="1371" t="str">
        <f>IFERROR((N36*O36*N42/$F$42)+(N37*O37*N42/$F$42)+(N38*O38*N42/$F$42)+(N39*O39*N42/$F$42)+(N40*O40*N42/$F$42),"")</f>
        <v/>
      </c>
      <c r="O41" s="1346"/>
      <c r="P41" s="1371" t="str">
        <f>IFERROR((P36*Q36*P42/$F$42)+(P37*Q37*P42/$F$42)+(P38*Q38*P42/$F$42)+(P39*Q39*P42/$F$42)+(P40*Q40*P42/$F$42),"")</f>
        <v/>
      </c>
      <c r="Q41" s="1346"/>
      <c r="R41" s="1371" t="str">
        <f>IFERROR((R36*S36*R42/$F$42)+(R37*S37*R42/$F$42)+(R38*S38*R42/$F$42)+(R39*S39*R42/$F$42)+(R40*S40*R42/$F$42),"")</f>
        <v/>
      </c>
      <c r="S41" s="1346"/>
      <c r="T41" s="425">
        <f>+SUM(T36:T40)</f>
        <v>0</v>
      </c>
    </row>
    <row r="42" spans="1:20" ht="44.25" customHeight="1" thickBot="1" x14ac:dyDescent="0.3">
      <c r="A42" s="1347" t="s">
        <v>712</v>
      </c>
      <c r="B42" s="1348"/>
      <c r="C42" s="1348"/>
      <c r="D42" s="1348"/>
      <c r="E42" s="1348"/>
      <c r="F42" s="370">
        <f>SUM(J42:T42)</f>
        <v>0</v>
      </c>
      <c r="G42" s="1349" t="s">
        <v>713</v>
      </c>
      <c r="H42" s="1349"/>
      <c r="I42" s="1349"/>
      <c r="J42" s="1372"/>
      <c r="K42" s="1373"/>
      <c r="L42" s="1374"/>
      <c r="M42" s="1357"/>
      <c r="N42" s="1356"/>
      <c r="O42" s="1357"/>
      <c r="P42" s="1375"/>
      <c r="Q42" s="1376"/>
      <c r="R42" s="1375"/>
      <c r="S42" s="1376"/>
      <c r="T42" s="427"/>
    </row>
    <row r="43" spans="1:20" ht="29.25" customHeight="1" thickBot="1" x14ac:dyDescent="0.3">
      <c r="A43" s="1313" t="s">
        <v>35</v>
      </c>
      <c r="B43" s="1314"/>
      <c r="C43" s="1314"/>
      <c r="D43" s="1314"/>
      <c r="E43" s="1314"/>
      <c r="F43" s="1314"/>
      <c r="G43" s="1314"/>
      <c r="H43" s="1314"/>
      <c r="I43" s="1314"/>
      <c r="J43" s="1314"/>
      <c r="K43" s="1314"/>
      <c r="L43" s="1314"/>
      <c r="M43" s="1314"/>
      <c r="N43" s="1314"/>
      <c r="O43" s="1314"/>
      <c r="P43" s="1314"/>
      <c r="Q43" s="1314"/>
      <c r="R43" s="1314"/>
      <c r="S43" s="1314"/>
      <c r="T43" s="1314"/>
    </row>
    <row r="44" spans="1:20" ht="25.5" customHeight="1" x14ac:dyDescent="0.25">
      <c r="A44" s="1360" t="s">
        <v>54</v>
      </c>
      <c r="B44" s="1361"/>
      <c r="C44" s="1361" t="s">
        <v>55</v>
      </c>
      <c r="D44" s="1361"/>
      <c r="E44" s="1361"/>
      <c r="F44" s="1361" t="s">
        <v>46</v>
      </c>
      <c r="G44" s="1361"/>
      <c r="H44" s="1361"/>
      <c r="I44" s="1364"/>
      <c r="J44" s="1318" t="s">
        <v>705</v>
      </c>
      <c r="K44" s="1345"/>
      <c r="L44" s="1318" t="s">
        <v>706</v>
      </c>
      <c r="M44" s="1345"/>
      <c r="N44" s="1318" t="s">
        <v>707</v>
      </c>
      <c r="O44" s="1345"/>
      <c r="P44" s="1318" t="s">
        <v>708</v>
      </c>
      <c r="Q44" s="1345"/>
      <c r="R44" s="1318" t="s">
        <v>709</v>
      </c>
      <c r="S44" s="1319"/>
      <c r="T44" s="1316" t="s">
        <v>715</v>
      </c>
    </row>
    <row r="45" spans="1:20" ht="28.5" customHeight="1" thickBot="1" x14ac:dyDescent="0.3">
      <c r="A45" s="1362"/>
      <c r="B45" s="1363"/>
      <c r="C45" s="1363"/>
      <c r="D45" s="1363"/>
      <c r="E45" s="1363"/>
      <c r="F45" s="1363"/>
      <c r="G45" s="1363"/>
      <c r="H45" s="1363"/>
      <c r="I45" s="1365"/>
      <c r="J45" s="389" t="s">
        <v>714</v>
      </c>
      <c r="K45" s="390" t="s">
        <v>710</v>
      </c>
      <c r="L45" s="389" t="s">
        <v>714</v>
      </c>
      <c r="M45" s="390" t="s">
        <v>710</v>
      </c>
      <c r="N45" s="389" t="s">
        <v>714</v>
      </c>
      <c r="O45" s="390" t="s">
        <v>710</v>
      </c>
      <c r="P45" s="389" t="s">
        <v>714</v>
      </c>
      <c r="Q45" s="390" t="s">
        <v>710</v>
      </c>
      <c r="R45" s="389" t="s">
        <v>714</v>
      </c>
      <c r="S45" s="391" t="s">
        <v>710</v>
      </c>
      <c r="T45" s="1317"/>
    </row>
    <row r="46" spans="1:20" ht="75" customHeight="1" thickBot="1" x14ac:dyDescent="0.3">
      <c r="A46" s="1320">
        <f>+'4A.EVAL.PARCIAL EVENTUAL(1 SEM)'!A46:B46</f>
        <v>0</v>
      </c>
      <c r="B46" s="1321"/>
      <c r="C46" s="1311" t="str">
        <f>+'4A.EVAL.PARCIAL EVENTUAL(1 SEM)'!C46:E46</f>
        <v/>
      </c>
      <c r="D46" s="1312"/>
      <c r="E46" s="1322"/>
      <c r="F46" s="1311" t="str">
        <f>+'4A.EVAL.PARCIAL EVENTUAL(1 SEM)'!F46:I46</f>
        <v/>
      </c>
      <c r="G46" s="1312"/>
      <c r="H46" s="1312"/>
      <c r="I46" s="1312"/>
      <c r="J46" s="379" t="str">
        <f>+IF(AND(K46&gt;0,K46&lt;=6),"BAJO",IF(AND(K46&gt;6,K46&lt;=9),"ACEPTABLE",IF(AND(K46&gt;9,K46&lt;=12),"ALTO",IF(K46&gt;12,"MUY ALTO",""))))</f>
        <v/>
      </c>
      <c r="K46" s="380"/>
      <c r="L46" s="379" t="str">
        <f>+IF(AND(M46&gt;0,M46&lt;=6),"BAJO",IF(AND(M46&gt;6,M46&lt;=9),"ACEPTABLE",IF(AND(M46&gt;9,M46&lt;=12),"ALTO",IF(M46&gt;12,"MUY ALTO",""))))</f>
        <v/>
      </c>
      <c r="M46" s="380"/>
      <c r="N46" s="379" t="str">
        <f>+IF(AND(O46&gt;0,O46&lt;=6),"BAJO",IF(AND(O46&gt;6,O46&lt;=9),"ACEPTABLE",IF(AND(O46&gt;9,O46&lt;=12),"ALTO",IF(O46&gt;12,"MUY ALTO",""))))</f>
        <v/>
      </c>
      <c r="O46" s="380"/>
      <c r="P46" s="379" t="str">
        <f>+IF(AND(Q46&gt;0,Q46&lt;=6),"BAJO",IF(AND(Q46&gt;6,Q46&lt;=9),"ACEPTABLE",IF(AND(Q46&gt;9,Q46&lt;=12),"ALTO",IF(Q46&gt;12,"MUY ALTO",""))))</f>
        <v/>
      </c>
      <c r="Q46" s="380"/>
      <c r="R46" s="379" t="str">
        <f>+IF(AND(S46&gt;0,S46&lt;=6),"BAJO",IF(AND(S46&gt;6,S46&lt;=9),"ACEPTABLE",IF(AND(S46&gt;9,S46&lt;=12),"ALTO",IF(S46&gt;12,"MUY ALTO",""))))</f>
        <v/>
      </c>
      <c r="S46" s="380"/>
      <c r="T46" s="415" t="str">
        <f>IFERROR(AVERAGE(K46,M46,O46,Q46,S46),"")</f>
        <v/>
      </c>
    </row>
    <row r="47" spans="1:20" ht="75" customHeight="1" thickBot="1" x14ac:dyDescent="0.3">
      <c r="A47" s="1320">
        <f>+'4A.EVAL.PARCIAL EVENTUAL(1 SEM)'!A47:B47</f>
        <v>0</v>
      </c>
      <c r="B47" s="1321"/>
      <c r="C47" s="1311" t="str">
        <f>+'4A.EVAL.PARCIAL EVENTUAL(1 SEM)'!C47:E47</f>
        <v/>
      </c>
      <c r="D47" s="1312"/>
      <c r="E47" s="1322"/>
      <c r="F47" s="1311" t="str">
        <f>+'4A.EVAL.PARCIAL EVENTUAL(1 SEM)'!F47:I47</f>
        <v/>
      </c>
      <c r="G47" s="1312"/>
      <c r="H47" s="1312"/>
      <c r="I47" s="1312"/>
      <c r="J47" s="379" t="str">
        <f>+IF(AND(K47&gt;0,K47&lt;=6),"BAJO",IF(AND(K47&gt;6,K47&lt;=9),"ACEPTABLE",IF(AND(K47&gt;9,K47&lt;=12),"ALTO",IF(K47&gt;12,"MUY ALTO",""))))</f>
        <v/>
      </c>
      <c r="K47" s="380"/>
      <c r="L47" s="379" t="str">
        <f>+IF(AND(M47&gt;0,M47&lt;=6),"BAJO",IF(AND(M47&gt;6,M47&lt;=9),"ACEPTABLE",IF(AND(M47&gt;9,M47&lt;=12),"ALTO",IF(M47&gt;12,"MUY ALTO",""))))</f>
        <v/>
      </c>
      <c r="M47" s="380"/>
      <c r="N47" s="379" t="str">
        <f>+IF(AND(O47&gt;0,O47&lt;=6),"BAJO",IF(AND(O47&gt;6,O47&lt;=9),"ACEPTABLE",IF(AND(O47&gt;9,O47&lt;=12),"ALTO",IF(O47&gt;12,"MUY ALTO",""))))</f>
        <v/>
      </c>
      <c r="O47" s="380"/>
      <c r="P47" s="379" t="str">
        <f>+IF(AND(Q47&gt;0,Q47&lt;=6),"BAJO",IF(AND(Q47&gt;6,Q47&lt;=9),"ACEPTABLE",IF(AND(Q47&gt;9,Q47&lt;=12),"ALTO",IF(Q47&gt;12,"MUY ALTO",""))))</f>
        <v/>
      </c>
      <c r="Q47" s="380"/>
      <c r="R47" s="379" t="str">
        <f>+IF(AND(S47&gt;0,S47&lt;=6),"BAJO",IF(AND(S47&gt;6,S47&lt;=9),"ACEPTABLE",IF(AND(S47&gt;9,S47&lt;=12),"ALTO",IF(S47&gt;12,"MUY ALTO",""))))</f>
        <v/>
      </c>
      <c r="S47" s="380"/>
      <c r="T47" s="415" t="str">
        <f>IFERROR(AVERAGE(K47,M47,O47,Q47,S47),"")</f>
        <v/>
      </c>
    </row>
    <row r="48" spans="1:20" ht="75" customHeight="1" thickBot="1" x14ac:dyDescent="0.3">
      <c r="A48" s="1320">
        <f>+'4A.EVAL.PARCIAL EVENTUAL(1 SEM)'!A48:B48</f>
        <v>0</v>
      </c>
      <c r="B48" s="1321"/>
      <c r="C48" s="1311" t="str">
        <f>+'4A.EVAL.PARCIAL EVENTUAL(1 SEM)'!C48:E48</f>
        <v/>
      </c>
      <c r="D48" s="1312"/>
      <c r="E48" s="1322"/>
      <c r="F48" s="1311" t="str">
        <f>+'4A.EVAL.PARCIAL EVENTUAL(1 SEM)'!F48:I48</f>
        <v/>
      </c>
      <c r="G48" s="1312"/>
      <c r="H48" s="1312"/>
      <c r="I48" s="1312"/>
      <c r="J48" s="379" t="str">
        <f>+IF(AND(K48&gt;0,K48&lt;=6),"BAJO",IF(AND(K48&gt;6,K48&lt;=9),"ACEPTABLE",IF(AND(K48&gt;9,K48&lt;=12),"ALTO",IF(K48&gt;12,"MUY ALTO",""))))</f>
        <v/>
      </c>
      <c r="K48" s="380"/>
      <c r="L48" s="379" t="str">
        <f>+IF(AND(M48&gt;0,M48&lt;=6),"BAJO",IF(AND(M48&gt;6,M48&lt;=9),"ACEPTABLE",IF(AND(M48&gt;9,M48&lt;=12),"ALTO",IF(M48&gt;12,"MUY ALTO",""))))</f>
        <v/>
      </c>
      <c r="M48" s="380"/>
      <c r="N48" s="379" t="str">
        <f>+IF(AND(O48&gt;0,O48&lt;=6),"BAJO",IF(AND(O48&gt;6,O48&lt;=9),"ACEPTABLE",IF(AND(O48&gt;9,O48&lt;=12),"ALTO",IF(O48&gt;12,"MUY ALTO",""))))</f>
        <v/>
      </c>
      <c r="O48" s="380"/>
      <c r="P48" s="379" t="str">
        <f>+IF(AND(Q48&gt;0,Q48&lt;=6),"BAJO",IF(AND(Q48&gt;6,Q48&lt;=9),"ACEPTABLE",IF(AND(Q48&gt;9,Q48&lt;=12),"ALTO",IF(Q48&gt;12,"MUY ALTO",""))))</f>
        <v/>
      </c>
      <c r="Q48" s="380"/>
      <c r="R48" s="379" t="str">
        <f>+IF(AND(S48&gt;0,S48&lt;=6),"BAJO",IF(AND(S48&gt;6,S48&lt;=9),"ACEPTABLE",IF(AND(S48&gt;9,S48&lt;=12),"ALTO",IF(S48&gt;12,"MUY ALTO",""))))</f>
        <v/>
      </c>
      <c r="S48" s="380"/>
      <c r="T48" s="415" t="str">
        <f>IFERROR(AVERAGE(K48,M48,O48,Q48,S48),"")</f>
        <v/>
      </c>
    </row>
    <row r="49" spans="1:20" ht="75" customHeight="1" thickBot="1" x14ac:dyDescent="0.3">
      <c r="A49" s="1320">
        <f>+'4A.EVAL.PARCIAL EVENTUAL(1 SEM)'!A49:B49</f>
        <v>0</v>
      </c>
      <c r="B49" s="1321"/>
      <c r="C49" s="1311" t="str">
        <f>+'4A.EVAL.PARCIAL EVENTUAL(1 SEM)'!C49:E49</f>
        <v/>
      </c>
      <c r="D49" s="1312"/>
      <c r="E49" s="1322"/>
      <c r="F49" s="1311" t="str">
        <f>+'4A.EVAL.PARCIAL EVENTUAL(1 SEM)'!F49:I49</f>
        <v/>
      </c>
      <c r="G49" s="1312"/>
      <c r="H49" s="1312"/>
      <c r="I49" s="1312"/>
      <c r="J49" s="379" t="str">
        <f>+IF(AND(K49&gt;0,K49&lt;=6),"BAJO",IF(AND(K49&gt;6,K49&lt;=9),"ACEPTABLE",IF(AND(K49&gt;9,K49&lt;=12),"ALTO",IF(K49&gt;12,"MUY ALTO",""))))</f>
        <v/>
      </c>
      <c r="K49" s="380"/>
      <c r="L49" s="379" t="str">
        <f>+IF(AND(M49&gt;0,M49&lt;=6),"BAJO",IF(AND(M49&gt;6,M49&lt;=9),"ACEPTABLE",IF(AND(M49&gt;9,M49&lt;=12),"ALTO",IF(M49&gt;12,"MUY ALTO",""))))</f>
        <v/>
      </c>
      <c r="M49" s="380"/>
      <c r="N49" s="379" t="str">
        <f>+IF(AND(O49&gt;0,O49&lt;=6),"BAJO",IF(AND(O49&gt;6,O49&lt;=9),"ACEPTABLE",IF(AND(O49&gt;9,O49&lt;=12),"ALTO",IF(O49&gt;12,"MUY ALTO",""))))</f>
        <v/>
      </c>
      <c r="O49" s="380"/>
      <c r="P49" s="379" t="str">
        <f>+IF(AND(Q49&gt;0,Q49&lt;=6),"BAJO",IF(AND(Q49&gt;6,Q49&lt;=9),"ACEPTABLE",IF(AND(Q49&gt;9,Q49&lt;=12),"ALTO",IF(Q49&gt;12,"MUY ALTO",""))))</f>
        <v/>
      </c>
      <c r="Q49" s="380"/>
      <c r="R49" s="379" t="str">
        <f>+IF(AND(S49&gt;0,S49&lt;=6),"BAJO",IF(AND(S49&gt;6,S49&lt;=9),"ACEPTABLE",IF(AND(S49&gt;9,S49&lt;=12),"ALTO",IF(S49&gt;12,"MUY ALTO",""))))</f>
        <v/>
      </c>
      <c r="S49" s="380"/>
      <c r="T49" s="415" t="str">
        <f>IFERROR(AVERAGE(K49,M49,O49,Q49,S49),"")</f>
        <v/>
      </c>
    </row>
    <row r="50" spans="1:20" ht="75" customHeight="1" thickBot="1" x14ac:dyDescent="0.3">
      <c r="A50" s="1320">
        <f>+'4A.EVAL.PARCIAL EVENTUAL(1 SEM)'!A50:B50</f>
        <v>0</v>
      </c>
      <c r="B50" s="1321"/>
      <c r="C50" s="1311" t="str">
        <f>+'4A.EVAL.PARCIAL EVENTUAL(1 SEM)'!C50:E50</f>
        <v/>
      </c>
      <c r="D50" s="1312"/>
      <c r="E50" s="1322"/>
      <c r="F50" s="1311" t="str">
        <f>+'4A.EVAL.PARCIAL EVENTUAL(1 SEM)'!F50:I50</f>
        <v/>
      </c>
      <c r="G50" s="1312"/>
      <c r="H50" s="1312"/>
      <c r="I50" s="1312"/>
      <c r="J50" s="379" t="str">
        <f>+IF(AND(K50&gt;0,K50&lt;=6),"BAJO",IF(AND(K50&gt;6,K50&lt;=9),"ACEPTABLE",IF(AND(K50&gt;9,K50&lt;=12),"ALTO",IF(K50&gt;12,"MUY ALTO",""))))</f>
        <v/>
      </c>
      <c r="K50" s="380"/>
      <c r="L50" s="379" t="str">
        <f>+IF(AND(M50&gt;0,M50&lt;=6),"BAJO",IF(AND(M50&gt;6,M50&lt;=9),"ACEPTABLE",IF(AND(M50&gt;9,M50&lt;=12),"ALTO",IF(M50&gt;12,"MUY ALTO",""))))</f>
        <v/>
      </c>
      <c r="M50" s="380"/>
      <c r="N50" s="379" t="str">
        <f>+IF(AND(O50&gt;0,O50&lt;=6),"BAJO",IF(AND(O50&gt;6,O50&lt;=9),"ACEPTABLE",IF(AND(O50&gt;9,O50&lt;=12),"ALTO",IF(O50&gt;12,"MUY ALTO",""))))</f>
        <v/>
      </c>
      <c r="O50" s="380"/>
      <c r="P50" s="379" t="str">
        <f>+IF(AND(Q50&gt;0,Q50&lt;=6),"BAJO",IF(AND(Q50&gt;6,Q50&lt;=9),"ACEPTABLE",IF(AND(Q50&gt;9,Q50&lt;=12),"ALTO",IF(Q50&gt;12,"MUY ALTO",""))))</f>
        <v/>
      </c>
      <c r="Q50" s="380"/>
      <c r="R50" s="379" t="str">
        <f>+IF(AND(S50&gt;0,S50&lt;=6),"BAJO",IF(AND(S50&gt;6,S50&lt;=9),"ACEPTABLE",IF(AND(S50&gt;9,S50&lt;=12),"ALTO",IF(S50&gt;12,"MUY ALTO",""))))</f>
        <v/>
      </c>
      <c r="S50" s="380"/>
      <c r="T50" s="415" t="str">
        <f>IFERROR(AVERAGE(K50,M50,O50,Q50,S50),"")</f>
        <v/>
      </c>
    </row>
    <row r="51" spans="1:20" ht="30" customHeight="1" thickBot="1" x14ac:dyDescent="0.3">
      <c r="A51" s="1298" t="s">
        <v>56</v>
      </c>
      <c r="B51" s="1299"/>
      <c r="C51" s="1299"/>
      <c r="D51" s="1299"/>
      <c r="E51" s="1299"/>
      <c r="F51" s="1299"/>
      <c r="G51" s="1299"/>
      <c r="H51" s="1299"/>
      <c r="I51" s="1300"/>
      <c r="J51" s="1303" t="str">
        <f>IFERROR(AVERAGE(K46:K50),"")</f>
        <v/>
      </c>
      <c r="K51" s="1304"/>
      <c r="L51" s="1303" t="str">
        <f>IFERROR(AVERAGE(M46:M50),"")</f>
        <v/>
      </c>
      <c r="M51" s="1304"/>
      <c r="N51" s="1303" t="str">
        <f>IFERROR(AVERAGE(O46:O50),"")</f>
        <v/>
      </c>
      <c r="O51" s="1304"/>
      <c r="P51" s="1303" t="str">
        <f>IFERROR(AVERAGE(Q46:Q50),"")</f>
        <v/>
      </c>
      <c r="Q51" s="1304"/>
      <c r="R51" s="1303" t="str">
        <f>IFERROR(AVERAGE(S46:S50),"")</f>
        <v/>
      </c>
      <c r="S51" s="1304"/>
      <c r="T51" s="426" t="str">
        <f>IFERROR(AVERAGE(J51:S51),"")</f>
        <v/>
      </c>
    </row>
    <row r="52" spans="1:20" ht="23.25" customHeight="1" x14ac:dyDescent="0.25">
      <c r="A52" s="1367" t="s">
        <v>57</v>
      </c>
      <c r="B52" s="1368"/>
      <c r="C52" s="1368"/>
      <c r="D52" s="1368"/>
      <c r="E52" s="1368"/>
      <c r="F52" s="1368"/>
      <c r="G52" s="1368"/>
      <c r="H52" s="1368"/>
      <c r="I52" s="1368"/>
      <c r="J52" s="1377"/>
      <c r="K52" s="1377"/>
      <c r="L52" s="1377"/>
      <c r="M52" s="1377"/>
      <c r="N52" s="1305" t="str">
        <f>T51</f>
        <v/>
      </c>
      <c r="O52" s="1306"/>
      <c r="P52" s="1306"/>
      <c r="Q52" s="1306"/>
      <c r="R52" s="1306"/>
      <c r="S52" s="1306"/>
      <c r="T52" s="1307"/>
    </row>
    <row r="53" spans="1:20" ht="9" customHeight="1" thickBot="1" x14ac:dyDescent="0.3">
      <c r="A53" s="1369"/>
      <c r="B53" s="1370"/>
      <c r="C53" s="1370"/>
      <c r="D53" s="1370"/>
      <c r="E53" s="1370"/>
      <c r="F53" s="1370"/>
      <c r="G53" s="1370"/>
      <c r="H53" s="1370"/>
      <c r="I53" s="1370"/>
      <c r="J53" s="1309"/>
      <c r="K53" s="1309"/>
      <c r="L53" s="1309"/>
      <c r="M53" s="1309"/>
      <c r="N53" s="1308"/>
      <c r="O53" s="1309"/>
      <c r="P53" s="1309"/>
      <c r="Q53" s="1309"/>
      <c r="R53" s="1309"/>
      <c r="S53" s="1309"/>
      <c r="T53" s="1310"/>
    </row>
  </sheetData>
  <sheetProtection algorithmName="SHA-512" hashValue="U00RWpalL5MZqa2h479Z5iSCwTXe6G1LbAODVoPyoSIvOSn9j2c+ceFcu2CC/OW4Gl/iWpAZ0WPAZWo0yue2GA==" saltValue="V/Wr3FusxeN9DjCZozRPnA==" spinCount="100000" sheet="1" scenarios="1" formatCells="0" formatColumns="0" formatRows="0" selectLockedCells="1"/>
  <mergeCells count="153">
    <mergeCell ref="A27:T27"/>
    <mergeCell ref="J30:T30"/>
    <mergeCell ref="T31:T35"/>
    <mergeCell ref="A43:T43"/>
    <mergeCell ref="T44:T45"/>
    <mergeCell ref="A48:B48"/>
    <mergeCell ref="C48:E48"/>
    <mergeCell ref="F48:I48"/>
    <mergeCell ref="A49:B49"/>
    <mergeCell ref="C49:E49"/>
    <mergeCell ref="F49:I49"/>
    <mergeCell ref="F44:I45"/>
    <mergeCell ref="J44:K44"/>
    <mergeCell ref="L44:M44"/>
    <mergeCell ref="N44:O44"/>
    <mergeCell ref="P44:Q44"/>
    <mergeCell ref="R44:S44"/>
    <mergeCell ref="A46:B46"/>
    <mergeCell ref="C46:E46"/>
    <mergeCell ref="F46:I46"/>
    <mergeCell ref="A47:B47"/>
    <mergeCell ref="C47:E47"/>
    <mergeCell ref="F47:I47"/>
    <mergeCell ref="A51:I51"/>
    <mergeCell ref="J51:K51"/>
    <mergeCell ref="L51:M51"/>
    <mergeCell ref="N51:O51"/>
    <mergeCell ref="P51:Q51"/>
    <mergeCell ref="R51:S51"/>
    <mergeCell ref="A52:I53"/>
    <mergeCell ref="F40:G40"/>
    <mergeCell ref="A41:I41"/>
    <mergeCell ref="J41:K41"/>
    <mergeCell ref="L41:M41"/>
    <mergeCell ref="N41:O41"/>
    <mergeCell ref="P41:Q41"/>
    <mergeCell ref="R41:S41"/>
    <mergeCell ref="A42:E42"/>
    <mergeCell ref="G42:I42"/>
    <mergeCell ref="J42:K42"/>
    <mergeCell ref="L42:M42"/>
    <mergeCell ref="N42:O42"/>
    <mergeCell ref="P42:Q42"/>
    <mergeCell ref="R42:S42"/>
    <mergeCell ref="A44:B45"/>
    <mergeCell ref="C44:E45"/>
    <mergeCell ref="J52:M53"/>
    <mergeCell ref="N52:T53"/>
    <mergeCell ref="A10:T10"/>
    <mergeCell ref="A11:B11"/>
    <mergeCell ref="C11:E11"/>
    <mergeCell ref="F11:H11"/>
    <mergeCell ref="I11:L11"/>
    <mergeCell ref="M11:P11"/>
    <mergeCell ref="Q11:T11"/>
    <mergeCell ref="A13:H13"/>
    <mergeCell ref="I13:T13"/>
    <mergeCell ref="A14:H14"/>
    <mergeCell ref="I14:T14"/>
    <mergeCell ref="A15:E15"/>
    <mergeCell ref="F15:G15"/>
    <mergeCell ref="A16:E16"/>
    <mergeCell ref="F16:G16"/>
    <mergeCell ref="A12:B12"/>
    <mergeCell ref="C12:E12"/>
    <mergeCell ref="F12:H12"/>
    <mergeCell ref="I12:L12"/>
    <mergeCell ref="M12:P12"/>
    <mergeCell ref="Q12:T12"/>
    <mergeCell ref="I15:J16"/>
    <mergeCell ref="A19:B19"/>
    <mergeCell ref="J6:L6"/>
    <mergeCell ref="M6:N6"/>
    <mergeCell ref="O6:P6"/>
    <mergeCell ref="E7:P7"/>
    <mergeCell ref="A8:D9"/>
    <mergeCell ref="N8:Q9"/>
    <mergeCell ref="A1:D6"/>
    <mergeCell ref="E1:P2"/>
    <mergeCell ref="Q1:T6"/>
    <mergeCell ref="E3:P5"/>
    <mergeCell ref="E6:I6"/>
    <mergeCell ref="H8:J9"/>
    <mergeCell ref="C19:E19"/>
    <mergeCell ref="F19:H19"/>
    <mergeCell ref="I19:L19"/>
    <mergeCell ref="M19:P19"/>
    <mergeCell ref="Q19:T19"/>
    <mergeCell ref="A17:T17"/>
    <mergeCell ref="A18:B18"/>
    <mergeCell ref="C18:E18"/>
    <mergeCell ref="F18:H18"/>
    <mergeCell ref="I18:L18"/>
    <mergeCell ref="M18:P18"/>
    <mergeCell ref="A21:F21"/>
    <mergeCell ref="B36:E36"/>
    <mergeCell ref="F36:G36"/>
    <mergeCell ref="B37:E37"/>
    <mergeCell ref="F37:G37"/>
    <mergeCell ref="B38:E38"/>
    <mergeCell ref="F38:G38"/>
    <mergeCell ref="A50:B50"/>
    <mergeCell ref="C50:E50"/>
    <mergeCell ref="B39:E39"/>
    <mergeCell ref="F39:G39"/>
    <mergeCell ref="B40:E40"/>
    <mergeCell ref="A28:T28"/>
    <mergeCell ref="A30:A35"/>
    <mergeCell ref="B30:E35"/>
    <mergeCell ref="F30:G35"/>
    <mergeCell ref="H30:H35"/>
    <mergeCell ref="I30:I35"/>
    <mergeCell ref="J31:K31"/>
    <mergeCell ref="L31:M31"/>
    <mergeCell ref="N31:O31"/>
    <mergeCell ref="P31:Q31"/>
    <mergeCell ref="R31:S31"/>
    <mergeCell ref="F50:I50"/>
    <mergeCell ref="K15:T16"/>
    <mergeCell ref="A29:T29"/>
    <mergeCell ref="Q18:T18"/>
    <mergeCell ref="A20:F20"/>
    <mergeCell ref="G20:N20"/>
    <mergeCell ref="O20:P20"/>
    <mergeCell ref="Q20:R20"/>
    <mergeCell ref="S20:T20"/>
    <mergeCell ref="G21:N21"/>
    <mergeCell ref="O21:P21"/>
    <mergeCell ref="Q21:R21"/>
    <mergeCell ref="S21:T21"/>
    <mergeCell ref="A24:B24"/>
    <mergeCell ref="C24:E24"/>
    <mergeCell ref="F24:H24"/>
    <mergeCell ref="I24:L24"/>
    <mergeCell ref="M24:P24"/>
    <mergeCell ref="Q24:T24"/>
    <mergeCell ref="A22:T22"/>
    <mergeCell ref="A23:B23"/>
    <mergeCell ref="C23:E23"/>
    <mergeCell ref="F23:H23"/>
    <mergeCell ref="I23:L23"/>
    <mergeCell ref="M23:P23"/>
    <mergeCell ref="Q23:T23"/>
    <mergeCell ref="A25:F25"/>
    <mergeCell ref="G25:N25"/>
    <mergeCell ref="O25:P25"/>
    <mergeCell ref="Q25:R25"/>
    <mergeCell ref="S25:T25"/>
    <mergeCell ref="A26:F26"/>
    <mergeCell ref="G26:N26"/>
    <mergeCell ref="O26:P26"/>
    <mergeCell ref="Q26:R26"/>
    <mergeCell ref="S26:T26"/>
  </mergeCells>
  <conditionalFormatting sqref="F42">
    <cfRule type="cellIs" dxfId="1" priority="1" operator="lessThan">
      <formula>180</formula>
    </cfRule>
  </conditionalFormatting>
  <conditionalFormatting sqref="N42">
    <cfRule type="containsText" dxfId="0" priority="2" operator="containsText" text="No Aplica">
      <formula>NOT(ISERROR(SEARCH("No Aplica",N42)))</formula>
    </cfRule>
  </conditionalFormatting>
  <dataValidations count="6">
    <dataValidation type="whole" operator="greaterThan" allowBlank="1" showInputMessage="1" showErrorMessage="1" sqref="T42" xr:uid="{00000000-0002-0000-0800-000000000000}">
      <formula1>30</formula1>
    </dataValidation>
    <dataValidation type="custom" allowBlank="1" showInputMessage="1" showErrorMessage="1" sqref="I36" xr:uid="{00000000-0002-0000-0800-000001000000}">
      <formula1>""""""</formula1>
    </dataValidation>
    <dataValidation allowBlank="1" showInputMessage="1" showErrorMessage="1" promptTitle="Dias" sqref="E9:G9 K9:M9 R9:T9" xr:uid="{00000000-0002-0000-0800-000002000000}"/>
    <dataValidation type="list" allowBlank="1" showInputMessage="1" showErrorMessage="1" sqref="K46:K50 O46:O50 Q46:Q50 S46:S50 M46:M50" xr:uid="{00000000-0002-0000-0800-000003000000}">
      <formula1>"1,2,3,4,5,6,7,8,9,10,11,12,13,14,15"</formula1>
    </dataValidation>
    <dataValidation type="list" allowBlank="1" showInputMessage="1" showErrorMessage="1" sqref="K34 M34 O34 Q34 S34" xr:uid="{00000000-0002-0000-0800-000004000000}">
      <formula1>"Cambio de Evaluador,Cambio Definitivo de Empleo,Separación Temporal superior a 30 dias,Lapso entre la última Evaluación si la hubiere y el final de periodo a evaluar"</formula1>
    </dataValidation>
    <dataValidation type="whole" operator="greaterThan" allowBlank="1" showInputMessage="1" showErrorMessage="1" sqref="J42:S42" xr:uid="{00000000-0002-0000-0800-000005000000}">
      <formula1>29</formula1>
    </dataValidation>
  </dataValidations>
  <printOptions horizontalCentered="1"/>
  <pageMargins left="0" right="0" top="0.39370078740157483" bottom="0.39370078740157483" header="0.31496062992125984" footer="0.31496062992125984"/>
  <pageSetup scale="55" orientation="landscape" r:id="rId1"/>
  <headerFooter>
    <oddFooter>&amp;RTH-F-49/V1/22-12-2023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T65"/>
  <sheetViews>
    <sheetView topLeftCell="A40" zoomScale="70" zoomScaleNormal="70" workbookViewId="0">
      <selection activeCell="D31" sqref="D31:F32"/>
    </sheetView>
  </sheetViews>
  <sheetFormatPr baseColWidth="10" defaultColWidth="0" defaultRowHeight="15" zeroHeight="1" x14ac:dyDescent="0.25"/>
  <cols>
    <col min="1" max="1" width="11.85546875" customWidth="1"/>
    <col min="2" max="3" width="13.85546875" customWidth="1"/>
    <col min="4" max="4" width="16.42578125" customWidth="1"/>
    <col min="5" max="5" width="16.7109375" customWidth="1"/>
    <col min="6" max="6" width="14.140625" customWidth="1"/>
    <col min="7" max="7" width="10.28515625" customWidth="1"/>
    <col min="8" max="8" width="8.85546875" customWidth="1"/>
    <col min="9" max="9" width="13.140625" customWidth="1"/>
    <col min="10" max="10" width="11.42578125" customWidth="1"/>
    <col min="11" max="11" width="8.7109375" customWidth="1"/>
    <col min="12" max="12" width="1.42578125" customWidth="1"/>
    <col min="13" max="13" width="12.85546875" customWidth="1"/>
    <col min="14" max="14" width="11.7109375" customWidth="1"/>
    <col min="15" max="15" width="12.42578125" customWidth="1"/>
    <col min="16" max="16" width="10" customWidth="1"/>
    <col min="17" max="17" width="17.5703125" customWidth="1"/>
    <col min="18" max="18" width="27.7109375" customWidth="1"/>
    <col min="19" max="19" width="20.85546875" customWidth="1"/>
    <col min="20" max="20" width="6.42578125" hidden="1" customWidth="1"/>
    <col min="21" max="16384" width="11.42578125" hidden="1"/>
  </cols>
  <sheetData>
    <row r="1" spans="1:72" ht="15.75" thickBot="1" x14ac:dyDescent="0.3"/>
    <row r="2" spans="1:72" x14ac:dyDescent="0.25">
      <c r="A2" s="1190"/>
      <c r="B2" s="1191"/>
      <c r="C2" s="1191"/>
      <c r="D2" s="1513" t="s">
        <v>61</v>
      </c>
      <c r="E2" s="1514"/>
      <c r="F2" s="1514"/>
      <c r="G2" s="1514"/>
      <c r="H2" s="1514"/>
      <c r="I2" s="1514"/>
      <c r="J2" s="1514"/>
      <c r="K2" s="1514"/>
      <c r="L2" s="1514"/>
      <c r="M2" s="1514"/>
      <c r="N2" s="1514"/>
      <c r="O2" s="1514"/>
      <c r="P2" s="1514"/>
      <c r="Q2" s="1515"/>
      <c r="R2" s="1522"/>
      <c r="S2" s="1523"/>
    </row>
    <row r="3" spans="1:72" x14ac:dyDescent="0.25">
      <c r="A3" s="1193"/>
      <c r="B3" s="1194"/>
      <c r="C3" s="1194"/>
      <c r="D3" s="1516"/>
      <c r="E3" s="1517"/>
      <c r="F3" s="1517"/>
      <c r="G3" s="1517"/>
      <c r="H3" s="1517"/>
      <c r="I3" s="1517"/>
      <c r="J3" s="1517"/>
      <c r="K3" s="1517"/>
      <c r="L3" s="1517"/>
      <c r="M3" s="1517"/>
      <c r="N3" s="1517"/>
      <c r="O3" s="1517"/>
      <c r="P3" s="1517"/>
      <c r="Q3" s="1518"/>
      <c r="R3" s="1524"/>
      <c r="S3" s="1525"/>
    </row>
    <row r="4" spans="1:72" ht="15.75" thickBot="1" x14ac:dyDescent="0.3">
      <c r="A4" s="1193"/>
      <c r="B4" s="1194"/>
      <c r="C4" s="1194"/>
      <c r="D4" s="1519"/>
      <c r="E4" s="1520"/>
      <c r="F4" s="1520"/>
      <c r="G4" s="1520"/>
      <c r="H4" s="1520"/>
      <c r="I4" s="1520"/>
      <c r="J4" s="1520"/>
      <c r="K4" s="1520"/>
      <c r="L4" s="1520"/>
      <c r="M4" s="1520"/>
      <c r="N4" s="1520"/>
      <c r="O4" s="1520"/>
      <c r="P4" s="1520"/>
      <c r="Q4" s="1521"/>
      <c r="R4" s="1524"/>
      <c r="S4" s="1525"/>
    </row>
    <row r="5" spans="1:72" ht="15" customHeight="1" x14ac:dyDescent="0.25">
      <c r="A5" s="1193"/>
      <c r="B5" s="1194"/>
      <c r="C5" s="1194"/>
      <c r="D5" s="1399" t="s">
        <v>657</v>
      </c>
      <c r="E5" s="1400"/>
      <c r="F5" s="1400"/>
      <c r="G5" s="1400"/>
      <c r="H5" s="1400"/>
      <c r="I5" s="1400"/>
      <c r="J5" s="1400"/>
      <c r="K5" s="1400"/>
      <c r="L5" s="1400"/>
      <c r="M5" s="1400"/>
      <c r="N5" s="1400"/>
      <c r="O5" s="1400"/>
      <c r="P5" s="1400"/>
      <c r="Q5" s="1401"/>
      <c r="R5" s="1526"/>
      <c r="S5" s="1525"/>
    </row>
    <row r="6" spans="1:72" ht="15" customHeight="1" x14ac:dyDescent="0.25">
      <c r="A6" s="1193"/>
      <c r="B6" s="1194"/>
      <c r="C6" s="1194"/>
      <c r="D6" s="1402"/>
      <c r="E6" s="815"/>
      <c r="F6" s="815"/>
      <c r="G6" s="815"/>
      <c r="H6" s="815"/>
      <c r="I6" s="815"/>
      <c r="J6" s="815"/>
      <c r="K6" s="815"/>
      <c r="L6" s="815"/>
      <c r="M6" s="815"/>
      <c r="N6" s="815"/>
      <c r="O6" s="815"/>
      <c r="P6" s="815"/>
      <c r="Q6" s="1403"/>
      <c r="R6" s="1526"/>
      <c r="S6" s="1525"/>
    </row>
    <row r="7" spans="1:72" ht="15.75" thickBot="1" x14ac:dyDescent="0.3">
      <c r="A7" s="1193"/>
      <c r="B7" s="1194"/>
      <c r="C7" s="1194"/>
      <c r="D7" s="1404"/>
      <c r="E7" s="1405"/>
      <c r="F7" s="1405"/>
      <c r="G7" s="1405"/>
      <c r="H7" s="1405"/>
      <c r="I7" s="1405"/>
      <c r="J7" s="1405"/>
      <c r="K7" s="1405"/>
      <c r="L7" s="1405"/>
      <c r="M7" s="1405"/>
      <c r="N7" s="1405"/>
      <c r="O7" s="1405"/>
      <c r="P7" s="1405"/>
      <c r="Q7" s="1406"/>
      <c r="R7" s="1526"/>
      <c r="S7" s="1525"/>
    </row>
    <row r="8" spans="1:72" ht="15.75" thickBot="1" x14ac:dyDescent="0.3">
      <c r="A8" s="1196"/>
      <c r="B8" s="1197"/>
      <c r="C8" s="1197"/>
      <c r="D8" s="1407" t="s">
        <v>86</v>
      </c>
      <c r="E8" s="1408"/>
      <c r="F8" s="1408"/>
      <c r="G8" s="1409"/>
      <c r="H8" s="1410">
        <v>45344</v>
      </c>
      <c r="I8" s="1411"/>
      <c r="J8" s="1412"/>
      <c r="K8" s="893" t="s">
        <v>248</v>
      </c>
      <c r="L8" s="893"/>
      <c r="M8" s="893"/>
      <c r="N8" s="1512" t="s">
        <v>744</v>
      </c>
      <c r="O8" s="902"/>
      <c r="P8" s="902"/>
      <c r="Q8" s="904"/>
      <c r="R8" s="1527"/>
      <c r="S8" s="1528"/>
    </row>
    <row r="9" spans="1:72" ht="23.25" customHeight="1" thickBot="1" x14ac:dyDescent="0.3">
      <c r="A9" s="1291" t="s">
        <v>8</v>
      </c>
      <c r="B9" s="1292"/>
      <c r="C9" s="1292"/>
      <c r="D9" s="1292"/>
      <c r="E9" s="1292"/>
      <c r="F9" s="1292"/>
      <c r="G9" s="1292"/>
      <c r="H9" s="1292"/>
      <c r="I9" s="1292"/>
      <c r="J9" s="1292"/>
      <c r="K9" s="1292"/>
      <c r="L9" s="1292"/>
      <c r="M9" s="1292"/>
      <c r="N9" s="1292"/>
      <c r="O9" s="1292"/>
      <c r="P9" s="1292"/>
      <c r="Q9" s="1292"/>
      <c r="R9" s="1292"/>
      <c r="S9" s="1476"/>
    </row>
    <row r="10" spans="1:72" x14ac:dyDescent="0.25">
      <c r="A10" s="775" t="s">
        <v>9</v>
      </c>
      <c r="B10" s="755"/>
      <c r="C10" s="775" t="s">
        <v>10</v>
      </c>
      <c r="D10" s="754"/>
      <c r="E10" s="755"/>
      <c r="F10" s="775" t="s">
        <v>11</v>
      </c>
      <c r="G10" s="754"/>
      <c r="H10" s="755"/>
      <c r="I10" s="775" t="s">
        <v>12</v>
      </c>
      <c r="J10" s="754"/>
      <c r="K10" s="755"/>
      <c r="L10" s="775" t="s">
        <v>13</v>
      </c>
      <c r="M10" s="754"/>
      <c r="N10" s="754"/>
      <c r="O10" s="754"/>
      <c r="P10" s="755"/>
      <c r="Q10" s="775" t="s">
        <v>14</v>
      </c>
      <c r="R10" s="754"/>
      <c r="S10" s="75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5.75" thickBot="1" x14ac:dyDescent="0.3">
      <c r="A11" s="863">
        <f>+'4B.EVAL.PARCIAL EVENTUAL(2 SEM)'!A12:B12</f>
        <v>0</v>
      </c>
      <c r="B11" s="864"/>
      <c r="C11" s="774">
        <f>+'4B.EVAL.PARCIAL EVENTUAL(2 SEM)'!C12:E12</f>
        <v>0</v>
      </c>
      <c r="D11" s="756"/>
      <c r="E11" s="757"/>
      <c r="F11" s="774">
        <f>+'2. EVAL.ADTIVOS Y APOYO '!F13:H13</f>
        <v>0</v>
      </c>
      <c r="G11" s="756"/>
      <c r="H11" s="757"/>
      <c r="I11" s="1510">
        <f>+'2. EVAL.ADTIVOS Y APOYO '!I13:K13</f>
        <v>0</v>
      </c>
      <c r="J11" s="1236"/>
      <c r="K11" s="1511"/>
      <c r="L11" s="1510">
        <f>+'2. EVAL.ADTIVOS Y APOYO '!L13:P13</f>
        <v>0</v>
      </c>
      <c r="M11" s="1236"/>
      <c r="N11" s="1236"/>
      <c r="O11" s="1236"/>
      <c r="P11" s="1511"/>
      <c r="Q11" s="1510">
        <f>+'2. EVAL.ADTIVOS Y APOYO '!Q13:S13</f>
        <v>0</v>
      </c>
      <c r="R11" s="1236"/>
      <c r="S11" s="1511"/>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5.75" thickBot="1" x14ac:dyDescent="0.3">
      <c r="A12" s="775" t="s">
        <v>15</v>
      </c>
      <c r="B12" s="754"/>
      <c r="C12" s="754"/>
      <c r="D12" s="754"/>
      <c r="E12" s="754"/>
      <c r="F12" s="754"/>
      <c r="G12" s="754"/>
      <c r="H12" s="755"/>
      <c r="I12" s="817" t="s">
        <v>16</v>
      </c>
      <c r="J12" s="865"/>
      <c r="K12" s="865"/>
      <c r="L12" s="865"/>
      <c r="M12" s="865"/>
      <c r="N12" s="865"/>
      <c r="O12" s="865"/>
      <c r="P12" s="865"/>
      <c r="Q12" s="865"/>
      <c r="R12" s="865"/>
      <c r="S12" s="81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15.75" thickBot="1" x14ac:dyDescent="0.3">
      <c r="A13" s="1494">
        <f>+'4B.EVAL.PARCIAL EVENTUAL(2 SEM)'!A14:H14</f>
        <v>0</v>
      </c>
      <c r="B13" s="861"/>
      <c r="C13" s="861"/>
      <c r="D13" s="861"/>
      <c r="E13" s="861"/>
      <c r="F13" s="861"/>
      <c r="G13" s="861"/>
      <c r="H13" s="1495"/>
      <c r="I13" s="817" t="s">
        <v>572</v>
      </c>
      <c r="J13" s="818"/>
      <c r="K13" s="817">
        <f>+'4B.EVAL.PARCIAL EVENTUAL(2 SEM)'!I14</f>
        <v>0</v>
      </c>
      <c r="L13" s="865"/>
      <c r="M13" s="865"/>
      <c r="N13" s="865"/>
      <c r="O13" s="818"/>
      <c r="P13" s="276" t="s">
        <v>573</v>
      </c>
      <c r="Q13" s="277" t="str">
        <f>+'4B.EVAL.PARCIAL EVENTUAL(2 SEM)'!F16</f>
        <v/>
      </c>
      <c r="R13" s="297" t="s">
        <v>19</v>
      </c>
      <c r="S13" s="277">
        <f>+'4B.EVAL.PARCIAL EVENTUAL(2 SEM)'!H16</f>
        <v>0</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2" ht="15.75" customHeight="1" x14ac:dyDescent="0.25">
      <c r="A14" s="1496" t="s">
        <v>17</v>
      </c>
      <c r="B14" s="1497"/>
      <c r="C14" s="1497"/>
      <c r="D14" s="1497"/>
      <c r="E14" s="1497"/>
      <c r="F14" s="1497"/>
      <c r="G14" s="1497"/>
      <c r="H14" s="1498"/>
      <c r="I14" s="1499" t="s">
        <v>609</v>
      </c>
      <c r="J14" s="1501">
        <f>+'4B.EVAL.PARCIAL EVENTUAL(2 SEM)'!K15</f>
        <v>0</v>
      </c>
      <c r="K14" s="1502"/>
      <c r="L14" s="1502"/>
      <c r="M14" s="1502"/>
      <c r="N14" s="1502"/>
      <c r="O14" s="1502"/>
      <c r="P14" s="1502"/>
      <c r="Q14" s="1502"/>
      <c r="R14" s="1502"/>
      <c r="S14" s="1503"/>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33.75" customHeight="1" thickBot="1" x14ac:dyDescent="0.3">
      <c r="A15" s="1507">
        <f>+'4B.EVAL.PARCIAL EVENTUAL(2 SEM)'!A16:E16</f>
        <v>0</v>
      </c>
      <c r="B15" s="1508"/>
      <c r="C15" s="1508"/>
      <c r="D15" s="1508"/>
      <c r="E15" s="1508"/>
      <c r="F15" s="1508"/>
      <c r="G15" s="1508"/>
      <c r="H15" s="1509"/>
      <c r="I15" s="1500"/>
      <c r="J15" s="1504"/>
      <c r="K15" s="1505"/>
      <c r="L15" s="1505"/>
      <c r="M15" s="1505"/>
      <c r="N15" s="1505"/>
      <c r="O15" s="1505"/>
      <c r="P15" s="1505"/>
      <c r="Q15" s="1505"/>
      <c r="R15" s="1505"/>
      <c r="S15" s="1506"/>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23.25" customHeight="1" thickBot="1" x14ac:dyDescent="0.3">
      <c r="A16" s="1291" t="s">
        <v>20</v>
      </c>
      <c r="B16" s="1292"/>
      <c r="C16" s="1292"/>
      <c r="D16" s="1292"/>
      <c r="E16" s="1292"/>
      <c r="F16" s="1292"/>
      <c r="G16" s="1292"/>
      <c r="H16" s="1292"/>
      <c r="I16" s="1292"/>
      <c r="J16" s="1292"/>
      <c r="K16" s="1292"/>
      <c r="L16" s="1292"/>
      <c r="M16" s="1292"/>
      <c r="N16" s="1292"/>
      <c r="O16" s="1292"/>
      <c r="P16" s="1292"/>
      <c r="Q16" s="1292"/>
      <c r="R16" s="1292"/>
      <c r="S16" s="1476"/>
    </row>
    <row r="17" spans="1:19" x14ac:dyDescent="0.25">
      <c r="A17" s="775" t="s">
        <v>21</v>
      </c>
      <c r="B17" s="755"/>
      <c r="C17" s="775" t="s">
        <v>10</v>
      </c>
      <c r="D17" s="754"/>
      <c r="E17" s="755"/>
      <c r="F17" s="775" t="s">
        <v>11</v>
      </c>
      <c r="G17" s="754"/>
      <c r="H17" s="755"/>
      <c r="I17" s="775" t="s">
        <v>12</v>
      </c>
      <c r="J17" s="754"/>
      <c r="K17" s="755"/>
      <c r="L17" s="775" t="s">
        <v>13</v>
      </c>
      <c r="M17" s="754"/>
      <c r="N17" s="754"/>
      <c r="O17" s="755"/>
      <c r="P17" s="775" t="s">
        <v>14</v>
      </c>
      <c r="Q17" s="754"/>
      <c r="R17" s="754"/>
      <c r="S17" s="755"/>
    </row>
    <row r="18" spans="1:19" ht="18" customHeight="1" thickBot="1" x14ac:dyDescent="0.3">
      <c r="A18" s="1295" t="str">
        <f>+'4B.EVAL.PARCIAL EVENTUAL(2 SEM)'!A19:B19</f>
        <v>CEDULA DE CIUDADANIA</v>
      </c>
      <c r="B18" s="1297"/>
      <c r="C18" s="1295">
        <f>+'4B.EVAL.PARCIAL EVENTUAL(2 SEM)'!C19:E19</f>
        <v>0</v>
      </c>
      <c r="D18" s="1296"/>
      <c r="E18" s="1297"/>
      <c r="F18" s="1295">
        <f>+'4B.EVAL.PARCIAL EVENTUAL(2 SEM)'!F19:H19</f>
        <v>0</v>
      </c>
      <c r="G18" s="1296"/>
      <c r="H18" s="1297"/>
      <c r="I18" s="1295">
        <f>+'4B.EVAL.PARCIAL EVENTUAL(2 SEM)'!I19:L19</f>
        <v>0</v>
      </c>
      <c r="J18" s="1296"/>
      <c r="K18" s="1297"/>
      <c r="L18" s="1295">
        <f>+'4B.EVAL.PARCIAL EVENTUAL(2 SEM)'!M19</f>
        <v>0</v>
      </c>
      <c r="M18" s="1296"/>
      <c r="N18" s="1296"/>
      <c r="O18" s="1297"/>
      <c r="P18" s="1295">
        <f>+'4B.EVAL.PARCIAL EVENTUAL(2 SEM)'!Q19</f>
        <v>0</v>
      </c>
      <c r="Q18" s="1296"/>
      <c r="R18" s="1296"/>
      <c r="S18" s="1297"/>
    </row>
    <row r="19" spans="1:19" x14ac:dyDescent="0.25">
      <c r="A19" s="1493" t="s">
        <v>22</v>
      </c>
      <c r="B19" s="754"/>
      <c r="C19" s="754"/>
      <c r="D19" s="754"/>
      <c r="E19" s="754"/>
      <c r="F19" s="755"/>
      <c r="G19" s="775" t="s">
        <v>16</v>
      </c>
      <c r="H19" s="754"/>
      <c r="I19" s="754"/>
      <c r="J19" s="754"/>
      <c r="K19" s="754"/>
      <c r="L19" s="754"/>
      <c r="M19" s="755"/>
      <c r="N19" s="775" t="s">
        <v>18</v>
      </c>
      <c r="O19" s="755"/>
      <c r="P19" s="775" t="s">
        <v>19</v>
      </c>
      <c r="Q19" s="755"/>
      <c r="R19" s="775" t="s">
        <v>17</v>
      </c>
      <c r="S19" s="755"/>
    </row>
    <row r="20" spans="1:19" ht="15.75" thickBot="1" x14ac:dyDescent="0.3">
      <c r="A20" s="1492">
        <f>+'4B.EVAL.PARCIAL EVENTUAL(2 SEM)'!A21:F21</f>
        <v>0</v>
      </c>
      <c r="B20" s="1296"/>
      <c r="C20" s="1296"/>
      <c r="D20" s="1296"/>
      <c r="E20" s="1296"/>
      <c r="F20" s="1297"/>
      <c r="G20" s="1295">
        <f>+'4B.EVAL.PARCIAL EVENTUAL(2 SEM)'!G21:N21</f>
        <v>0</v>
      </c>
      <c r="H20" s="1296"/>
      <c r="I20" s="1296"/>
      <c r="J20" s="1296"/>
      <c r="K20" s="1296"/>
      <c r="L20" s="1296"/>
      <c r="M20" s="1297"/>
      <c r="N20" s="1130" t="str">
        <f>+'4B.EVAL.PARCIAL EVENTUAL(2 SEM)'!O21</f>
        <v/>
      </c>
      <c r="O20" s="1131"/>
      <c r="P20" s="1130">
        <f>+'4B.EVAL.PARCIAL EVENTUAL(2 SEM)'!Q21</f>
        <v>0</v>
      </c>
      <c r="Q20" s="1131"/>
      <c r="R20" s="1295">
        <f>+'4B.EVAL.PARCIAL EVENTUAL(2 SEM)'!S21</f>
        <v>0</v>
      </c>
      <c r="S20" s="1297"/>
    </row>
    <row r="21" spans="1:19" ht="25.5" customHeight="1" thickBot="1" x14ac:dyDescent="0.3">
      <c r="A21" s="1291" t="s">
        <v>23</v>
      </c>
      <c r="B21" s="1292"/>
      <c r="C21" s="1292"/>
      <c r="D21" s="1292"/>
      <c r="E21" s="1292"/>
      <c r="F21" s="1292"/>
      <c r="G21" s="1292"/>
      <c r="H21" s="1292"/>
      <c r="I21" s="1292"/>
      <c r="J21" s="1292"/>
      <c r="K21" s="1292"/>
      <c r="L21" s="1292"/>
      <c r="M21" s="1292"/>
      <c r="N21" s="1292"/>
      <c r="O21" s="1292"/>
      <c r="P21" s="1292"/>
      <c r="Q21" s="1292"/>
      <c r="R21" s="1292"/>
      <c r="S21" s="1476"/>
    </row>
    <row r="22" spans="1:19" x14ac:dyDescent="0.25">
      <c r="A22" s="775" t="s">
        <v>21</v>
      </c>
      <c r="B22" s="755"/>
      <c r="C22" s="775" t="s">
        <v>10</v>
      </c>
      <c r="D22" s="754"/>
      <c r="E22" s="755"/>
      <c r="F22" s="775" t="s">
        <v>11</v>
      </c>
      <c r="G22" s="754"/>
      <c r="H22" s="755"/>
      <c r="I22" s="775" t="s">
        <v>12</v>
      </c>
      <c r="J22" s="754"/>
      <c r="K22" s="755"/>
      <c r="L22" s="775" t="s">
        <v>13</v>
      </c>
      <c r="M22" s="754"/>
      <c r="N22" s="754"/>
      <c r="O22" s="755"/>
      <c r="P22" s="775" t="s">
        <v>14</v>
      </c>
      <c r="Q22" s="754"/>
      <c r="R22" s="754"/>
      <c r="S22" s="755"/>
    </row>
    <row r="23" spans="1:19" ht="15.75" thickBot="1" x14ac:dyDescent="0.3">
      <c r="A23" s="1295">
        <f>+'4B.EVAL.PARCIAL EVENTUAL(2 SEM)'!A24:B24</f>
        <v>0</v>
      </c>
      <c r="B23" s="1297"/>
      <c r="C23" s="1295">
        <f>+'4B.EVAL.PARCIAL EVENTUAL(2 SEM)'!C24:E24</f>
        <v>0</v>
      </c>
      <c r="D23" s="1296"/>
      <c r="E23" s="1297"/>
      <c r="F23" s="1295">
        <f>+'4B.EVAL.PARCIAL EVENTUAL(2 SEM)'!F24:H24</f>
        <v>0</v>
      </c>
      <c r="G23" s="1296"/>
      <c r="H23" s="1297"/>
      <c r="I23" s="1295">
        <f>+'4B.EVAL.PARCIAL EVENTUAL(2 SEM)'!I24:L24</f>
        <v>0</v>
      </c>
      <c r="J23" s="1296"/>
      <c r="K23" s="1297"/>
      <c r="L23" s="1295">
        <f>+'4B.EVAL.PARCIAL EVENTUAL(2 SEM)'!M19</f>
        <v>0</v>
      </c>
      <c r="M23" s="1296"/>
      <c r="N23" s="1296"/>
      <c r="O23" s="1297"/>
      <c r="P23" s="1295">
        <f>+'4B.EVAL.PARCIAL EVENTUAL(2 SEM)'!Q24</f>
        <v>0</v>
      </c>
      <c r="Q23" s="1296"/>
      <c r="R23" s="1296"/>
      <c r="S23" s="1297"/>
    </row>
    <row r="24" spans="1:19" x14ac:dyDescent="0.25">
      <c r="A24" s="1488" t="s">
        <v>24</v>
      </c>
      <c r="B24" s="1489"/>
      <c r="C24" s="1489"/>
      <c r="D24" s="1489"/>
      <c r="E24" s="1489"/>
      <c r="F24" s="1490"/>
      <c r="G24" s="1491" t="s">
        <v>16</v>
      </c>
      <c r="H24" s="1489"/>
      <c r="I24" s="1489"/>
      <c r="J24" s="1489"/>
      <c r="K24" s="1489"/>
      <c r="L24" s="1489"/>
      <c r="M24" s="1490"/>
      <c r="N24" s="1491" t="s">
        <v>18</v>
      </c>
      <c r="O24" s="1490"/>
      <c r="P24" s="1491" t="s">
        <v>19</v>
      </c>
      <c r="Q24" s="1490"/>
      <c r="R24" s="1491" t="s">
        <v>17</v>
      </c>
      <c r="S24" s="1490"/>
    </row>
    <row r="25" spans="1:19" ht="15.75" thickBot="1" x14ac:dyDescent="0.3">
      <c r="A25" s="1492">
        <f>+'4B.EVAL.PARCIAL EVENTUAL(2 SEM)'!A26:F26</f>
        <v>0</v>
      </c>
      <c r="B25" s="1296"/>
      <c r="C25" s="1296"/>
      <c r="D25" s="1296"/>
      <c r="E25" s="1296"/>
      <c r="F25" s="1297"/>
      <c r="G25" s="1295">
        <f>+'4B.EVAL.PARCIAL EVENTUAL(2 SEM)'!G26:N26</f>
        <v>0</v>
      </c>
      <c r="H25" s="1296"/>
      <c r="I25" s="1296"/>
      <c r="J25" s="1296"/>
      <c r="K25" s="1296"/>
      <c r="L25" s="1296"/>
      <c r="M25" s="1297"/>
      <c r="N25" s="1130" t="str">
        <f>+'4B.EVAL.PARCIAL EVENTUAL(2 SEM)'!O26</f>
        <v/>
      </c>
      <c r="O25" s="1131"/>
      <c r="P25" s="1130">
        <f>+'4B.EVAL.PARCIAL EVENTUAL(2 SEM)'!Q26</f>
        <v>0</v>
      </c>
      <c r="Q25" s="1131"/>
      <c r="R25" s="1295">
        <f>+'4B.EVAL.PARCIAL EVENTUAL(2 SEM)'!S26</f>
        <v>0</v>
      </c>
      <c r="S25" s="1297"/>
    </row>
    <row r="26" spans="1:19" ht="23.25" customHeight="1" thickBot="1" x14ac:dyDescent="0.3">
      <c r="A26" s="1291" t="s">
        <v>254</v>
      </c>
      <c r="B26" s="1292"/>
      <c r="C26" s="1292"/>
      <c r="D26" s="1292"/>
      <c r="E26" s="1292"/>
      <c r="F26" s="1292"/>
      <c r="G26" s="1292"/>
      <c r="H26" s="1292"/>
      <c r="I26" s="1292"/>
      <c r="J26" s="1292"/>
      <c r="K26" s="1292"/>
      <c r="L26" s="1292"/>
      <c r="M26" s="1292"/>
      <c r="N26" s="1292"/>
      <c r="O26" s="1292"/>
      <c r="P26" s="1292"/>
      <c r="Q26" s="1292"/>
      <c r="R26" s="1292"/>
      <c r="S26" s="1476"/>
    </row>
    <row r="27" spans="1:19" s="30" customFormat="1" x14ac:dyDescent="0.25">
      <c r="A27" s="1477" t="s">
        <v>249</v>
      </c>
      <c r="B27" s="1478"/>
      <c r="C27" s="1479"/>
      <c r="D27" s="1480" t="s">
        <v>250</v>
      </c>
      <c r="E27" s="1480"/>
      <c r="F27" s="1480"/>
      <c r="G27" s="1482" t="s">
        <v>242</v>
      </c>
      <c r="H27" s="1482"/>
      <c r="I27" s="1482"/>
      <c r="J27" s="1482"/>
      <c r="K27" s="1482"/>
      <c r="L27" s="1482"/>
      <c r="M27" s="1482" t="s">
        <v>251</v>
      </c>
      <c r="N27" s="1482"/>
      <c r="O27" s="1482"/>
      <c r="P27" s="1482"/>
      <c r="Q27" s="1480" t="s">
        <v>252</v>
      </c>
      <c r="R27" s="1484" t="s">
        <v>253</v>
      </c>
      <c r="S27" s="1485"/>
    </row>
    <row r="28" spans="1:19" s="30" customFormat="1" x14ac:dyDescent="0.25">
      <c r="A28" s="1477"/>
      <c r="B28" s="1478"/>
      <c r="C28" s="1479"/>
      <c r="D28" s="1481"/>
      <c r="E28" s="1481"/>
      <c r="F28" s="1481"/>
      <c r="G28" s="1483"/>
      <c r="H28" s="1483"/>
      <c r="I28" s="1483"/>
      <c r="J28" s="1483"/>
      <c r="K28" s="1483"/>
      <c r="L28" s="1483"/>
      <c r="M28" s="1483"/>
      <c r="N28" s="1483"/>
      <c r="O28" s="1483"/>
      <c r="P28" s="1483"/>
      <c r="Q28" s="1481"/>
      <c r="R28" s="1486"/>
      <c r="S28" s="1487"/>
    </row>
    <row r="29" spans="1:19" ht="19.5" customHeight="1" x14ac:dyDescent="0.25">
      <c r="A29" s="1460"/>
      <c r="B29" s="1461"/>
      <c r="C29" s="1462"/>
      <c r="D29" s="1466"/>
      <c r="E29" s="1466"/>
      <c r="F29" s="1466"/>
      <c r="G29" s="1467"/>
      <c r="H29" s="1468"/>
      <c r="I29" s="1468"/>
      <c r="J29" s="1468"/>
      <c r="K29" s="1468"/>
      <c r="L29" s="1469"/>
      <c r="M29" s="1467"/>
      <c r="N29" s="1468"/>
      <c r="O29" s="1468"/>
      <c r="P29" s="1468"/>
      <c r="Q29" s="1473"/>
      <c r="R29" s="1474"/>
      <c r="S29" s="1475"/>
    </row>
    <row r="30" spans="1:19" ht="19.5" customHeight="1" x14ac:dyDescent="0.25">
      <c r="A30" s="1463"/>
      <c r="B30" s="1464"/>
      <c r="C30" s="1465"/>
      <c r="D30" s="1466"/>
      <c r="E30" s="1466"/>
      <c r="F30" s="1466"/>
      <c r="G30" s="1470"/>
      <c r="H30" s="1471"/>
      <c r="I30" s="1471"/>
      <c r="J30" s="1471"/>
      <c r="K30" s="1471"/>
      <c r="L30" s="1472"/>
      <c r="M30" s="1470"/>
      <c r="N30" s="1471"/>
      <c r="O30" s="1471"/>
      <c r="P30" s="1471"/>
      <c r="Q30" s="1473"/>
      <c r="R30" s="1474"/>
      <c r="S30" s="1475"/>
    </row>
    <row r="31" spans="1:19" ht="19.5" customHeight="1" x14ac:dyDescent="0.25">
      <c r="A31" s="1433"/>
      <c r="B31" s="1434"/>
      <c r="C31" s="1435"/>
      <c r="D31" s="1439"/>
      <c r="E31" s="1439"/>
      <c r="F31" s="1439"/>
      <c r="G31" s="1458"/>
      <c r="H31" s="1458"/>
      <c r="I31" s="1458"/>
      <c r="J31" s="1458"/>
      <c r="K31" s="1458"/>
      <c r="L31" s="1458"/>
      <c r="M31" s="1459"/>
      <c r="N31" s="1459"/>
      <c r="O31" s="1459"/>
      <c r="P31" s="1459"/>
      <c r="Q31" s="1444"/>
      <c r="R31" s="1444"/>
      <c r="S31" s="1455"/>
    </row>
    <row r="32" spans="1:19" ht="19.5" customHeight="1" x14ac:dyDescent="0.25">
      <c r="A32" s="1436"/>
      <c r="B32" s="1437"/>
      <c r="C32" s="1438"/>
      <c r="D32" s="1439"/>
      <c r="E32" s="1439"/>
      <c r="F32" s="1439"/>
      <c r="G32" s="1458"/>
      <c r="H32" s="1458"/>
      <c r="I32" s="1458"/>
      <c r="J32" s="1458"/>
      <c r="K32" s="1458"/>
      <c r="L32" s="1458"/>
      <c r="M32" s="1459"/>
      <c r="N32" s="1459"/>
      <c r="O32" s="1459"/>
      <c r="P32" s="1459"/>
      <c r="Q32" s="1444"/>
      <c r="R32" s="1444"/>
      <c r="S32" s="1455"/>
    </row>
    <row r="33" spans="1:19" ht="19.5" customHeight="1" x14ac:dyDescent="0.25">
      <c r="A33" s="1433"/>
      <c r="B33" s="1434"/>
      <c r="C33" s="1435"/>
      <c r="D33" s="1439"/>
      <c r="E33" s="1439"/>
      <c r="F33" s="1439"/>
      <c r="G33" s="1458"/>
      <c r="H33" s="1458"/>
      <c r="I33" s="1458"/>
      <c r="J33" s="1458"/>
      <c r="K33" s="1458"/>
      <c r="L33" s="1458"/>
      <c r="M33" s="1459"/>
      <c r="N33" s="1459"/>
      <c r="O33" s="1459"/>
      <c r="P33" s="1459"/>
      <c r="Q33" s="1444"/>
      <c r="R33" s="1444"/>
      <c r="S33" s="1455"/>
    </row>
    <row r="34" spans="1:19" ht="19.5" customHeight="1" x14ac:dyDescent="0.25">
      <c r="A34" s="1436"/>
      <c r="B34" s="1437"/>
      <c r="C34" s="1438"/>
      <c r="D34" s="1439"/>
      <c r="E34" s="1439"/>
      <c r="F34" s="1439"/>
      <c r="G34" s="1458"/>
      <c r="H34" s="1458"/>
      <c r="I34" s="1458"/>
      <c r="J34" s="1458"/>
      <c r="K34" s="1458"/>
      <c r="L34" s="1458"/>
      <c r="M34" s="1459"/>
      <c r="N34" s="1459"/>
      <c r="O34" s="1459"/>
      <c r="P34" s="1459"/>
      <c r="Q34" s="1444"/>
      <c r="R34" s="1444"/>
      <c r="S34" s="1455"/>
    </row>
    <row r="35" spans="1:19" ht="19.5" customHeight="1" x14ac:dyDescent="0.25">
      <c r="A35" s="1433"/>
      <c r="B35" s="1434"/>
      <c r="C35" s="1435"/>
      <c r="D35" s="1439"/>
      <c r="E35" s="1439"/>
      <c r="F35" s="1439"/>
      <c r="G35" s="1457"/>
      <c r="H35" s="1457"/>
      <c r="I35" s="1457"/>
      <c r="J35" s="1457"/>
      <c r="K35" s="1457"/>
      <c r="L35" s="1457"/>
      <c r="M35" s="1444"/>
      <c r="N35" s="1444"/>
      <c r="O35" s="1444"/>
      <c r="P35" s="1444"/>
      <c r="Q35" s="1444"/>
      <c r="R35" s="1444"/>
      <c r="S35" s="1455"/>
    </row>
    <row r="36" spans="1:19" ht="19.5" customHeight="1" x14ac:dyDescent="0.25">
      <c r="A36" s="1436"/>
      <c r="B36" s="1437"/>
      <c r="C36" s="1438"/>
      <c r="D36" s="1439"/>
      <c r="E36" s="1439"/>
      <c r="F36" s="1439"/>
      <c r="G36" s="1457"/>
      <c r="H36" s="1457"/>
      <c r="I36" s="1457"/>
      <c r="J36" s="1457"/>
      <c r="K36" s="1457"/>
      <c r="L36" s="1457"/>
      <c r="M36" s="1444"/>
      <c r="N36" s="1444"/>
      <c r="O36" s="1444"/>
      <c r="P36" s="1444"/>
      <c r="Q36" s="1444"/>
      <c r="R36" s="1444"/>
      <c r="S36" s="1455"/>
    </row>
    <row r="37" spans="1:19" ht="19.5" customHeight="1" x14ac:dyDescent="0.25">
      <c r="A37" s="1433"/>
      <c r="B37" s="1434"/>
      <c r="C37" s="1435"/>
      <c r="D37" s="1439"/>
      <c r="E37" s="1439"/>
      <c r="F37" s="1439"/>
      <c r="G37" s="1457"/>
      <c r="H37" s="1457"/>
      <c r="I37" s="1457"/>
      <c r="J37" s="1457"/>
      <c r="K37" s="1457"/>
      <c r="L37" s="1457"/>
      <c r="M37" s="1444"/>
      <c r="N37" s="1444"/>
      <c r="O37" s="1444"/>
      <c r="P37" s="1444"/>
      <c r="Q37" s="1444"/>
      <c r="R37" s="1444"/>
      <c r="S37" s="1455"/>
    </row>
    <row r="38" spans="1:19" ht="19.5" customHeight="1" x14ac:dyDescent="0.25">
      <c r="A38" s="1436"/>
      <c r="B38" s="1437"/>
      <c r="C38" s="1438"/>
      <c r="D38" s="1439"/>
      <c r="E38" s="1439"/>
      <c r="F38" s="1439"/>
      <c r="G38" s="1457"/>
      <c r="H38" s="1457"/>
      <c r="I38" s="1457"/>
      <c r="J38" s="1457"/>
      <c r="K38" s="1457"/>
      <c r="L38" s="1457"/>
      <c r="M38" s="1444"/>
      <c r="N38" s="1444"/>
      <c r="O38" s="1444"/>
      <c r="P38" s="1444"/>
      <c r="Q38" s="1444"/>
      <c r="R38" s="1444"/>
      <c r="S38" s="1455"/>
    </row>
    <row r="39" spans="1:19" ht="19.5" customHeight="1" x14ac:dyDescent="0.25">
      <c r="A39" s="1433"/>
      <c r="B39" s="1434"/>
      <c r="C39" s="1435"/>
      <c r="D39" s="1439"/>
      <c r="E39" s="1439"/>
      <c r="F39" s="1439"/>
      <c r="G39" s="1457"/>
      <c r="H39" s="1457"/>
      <c r="I39" s="1457"/>
      <c r="J39" s="1457"/>
      <c r="K39" s="1457"/>
      <c r="L39" s="1457"/>
      <c r="M39" s="1444"/>
      <c r="N39" s="1444"/>
      <c r="O39" s="1444"/>
      <c r="P39" s="1444"/>
      <c r="Q39" s="1444"/>
      <c r="R39" s="1444"/>
      <c r="S39" s="1455"/>
    </row>
    <row r="40" spans="1:19" ht="19.5" customHeight="1" x14ac:dyDescent="0.25">
      <c r="A40" s="1436"/>
      <c r="B40" s="1437"/>
      <c r="C40" s="1438"/>
      <c r="D40" s="1439"/>
      <c r="E40" s="1439"/>
      <c r="F40" s="1439"/>
      <c r="G40" s="1457"/>
      <c r="H40" s="1457"/>
      <c r="I40" s="1457"/>
      <c r="J40" s="1457"/>
      <c r="K40" s="1457"/>
      <c r="L40" s="1457"/>
      <c r="M40" s="1444"/>
      <c r="N40" s="1444"/>
      <c r="O40" s="1444"/>
      <c r="P40" s="1444"/>
      <c r="Q40" s="1444"/>
      <c r="R40" s="1444"/>
      <c r="S40" s="1455"/>
    </row>
    <row r="41" spans="1:19" ht="19.5" customHeight="1" x14ac:dyDescent="0.25">
      <c r="A41" s="1433"/>
      <c r="B41" s="1434"/>
      <c r="C41" s="1435"/>
      <c r="D41" s="1439"/>
      <c r="E41" s="1439"/>
      <c r="F41" s="1439"/>
      <c r="G41" s="1456"/>
      <c r="H41" s="1456"/>
      <c r="I41" s="1456"/>
      <c r="J41" s="1456"/>
      <c r="K41" s="1456"/>
      <c r="L41" s="1456"/>
      <c r="M41" s="1444"/>
      <c r="N41" s="1444"/>
      <c r="O41" s="1444"/>
      <c r="P41" s="1444"/>
      <c r="Q41" s="1444"/>
      <c r="R41" s="1444"/>
      <c r="S41" s="1455"/>
    </row>
    <row r="42" spans="1:19" ht="19.5" customHeight="1" x14ac:dyDescent="0.25">
      <c r="A42" s="1436"/>
      <c r="B42" s="1437"/>
      <c r="C42" s="1438"/>
      <c r="D42" s="1439"/>
      <c r="E42" s="1439"/>
      <c r="F42" s="1439"/>
      <c r="G42" s="1456"/>
      <c r="H42" s="1456"/>
      <c r="I42" s="1456"/>
      <c r="J42" s="1456"/>
      <c r="K42" s="1456"/>
      <c r="L42" s="1456"/>
      <c r="M42" s="1444"/>
      <c r="N42" s="1444"/>
      <c r="O42" s="1444"/>
      <c r="P42" s="1444"/>
      <c r="Q42" s="1444"/>
      <c r="R42" s="1444"/>
      <c r="S42" s="1455"/>
    </row>
    <row r="43" spans="1:19" ht="19.5" customHeight="1" x14ac:dyDescent="0.25">
      <c r="A43" s="1433"/>
      <c r="B43" s="1434"/>
      <c r="C43" s="1435"/>
      <c r="D43" s="1439"/>
      <c r="E43" s="1439"/>
      <c r="F43" s="1439"/>
      <c r="G43" s="1456"/>
      <c r="H43" s="1456"/>
      <c r="I43" s="1456"/>
      <c r="J43" s="1456"/>
      <c r="K43" s="1456"/>
      <c r="L43" s="1456"/>
      <c r="M43" s="1444"/>
      <c r="N43" s="1444"/>
      <c r="O43" s="1444"/>
      <c r="P43" s="1444"/>
      <c r="Q43" s="1444"/>
      <c r="R43" s="1444"/>
      <c r="S43" s="1455"/>
    </row>
    <row r="44" spans="1:19" ht="19.5" customHeight="1" x14ac:dyDescent="0.25">
      <c r="A44" s="1436"/>
      <c r="B44" s="1437"/>
      <c r="C44" s="1438"/>
      <c r="D44" s="1439"/>
      <c r="E44" s="1439"/>
      <c r="F44" s="1439"/>
      <c r="G44" s="1456"/>
      <c r="H44" s="1456"/>
      <c r="I44" s="1456"/>
      <c r="J44" s="1456"/>
      <c r="K44" s="1456"/>
      <c r="L44" s="1456"/>
      <c r="M44" s="1444"/>
      <c r="N44" s="1444"/>
      <c r="O44" s="1444"/>
      <c r="P44" s="1444"/>
      <c r="Q44" s="1444"/>
      <c r="R44" s="1444"/>
      <c r="S44" s="1455"/>
    </row>
    <row r="45" spans="1:19" ht="19.5" customHeight="1" x14ac:dyDescent="0.25">
      <c r="A45" s="1433"/>
      <c r="B45" s="1434"/>
      <c r="C45" s="1435"/>
      <c r="D45" s="1439"/>
      <c r="E45" s="1439"/>
      <c r="F45" s="1439"/>
      <c r="G45" s="1456"/>
      <c r="H45" s="1456"/>
      <c r="I45" s="1456"/>
      <c r="J45" s="1456"/>
      <c r="K45" s="1456"/>
      <c r="L45" s="1456"/>
      <c r="M45" s="1444"/>
      <c r="N45" s="1444"/>
      <c r="O45" s="1444"/>
      <c r="P45" s="1444"/>
      <c r="Q45" s="1444"/>
      <c r="R45" s="1444"/>
      <c r="S45" s="1455"/>
    </row>
    <row r="46" spans="1:19" ht="19.5" customHeight="1" x14ac:dyDescent="0.25">
      <c r="A46" s="1436"/>
      <c r="B46" s="1437"/>
      <c r="C46" s="1438"/>
      <c r="D46" s="1439"/>
      <c r="E46" s="1439"/>
      <c r="F46" s="1439"/>
      <c r="G46" s="1456"/>
      <c r="H46" s="1456"/>
      <c r="I46" s="1456"/>
      <c r="J46" s="1456"/>
      <c r="K46" s="1456"/>
      <c r="L46" s="1456"/>
      <c r="M46" s="1444"/>
      <c r="N46" s="1444"/>
      <c r="O46" s="1444"/>
      <c r="P46" s="1444"/>
      <c r="Q46" s="1444"/>
      <c r="R46" s="1444"/>
      <c r="S46" s="1455"/>
    </row>
    <row r="47" spans="1:19" ht="19.5" customHeight="1" x14ac:dyDescent="0.25">
      <c r="A47" s="1433"/>
      <c r="B47" s="1434"/>
      <c r="C47" s="1435"/>
      <c r="D47" s="1439"/>
      <c r="E47" s="1439"/>
      <c r="F47" s="1439"/>
      <c r="G47" s="1454"/>
      <c r="H47" s="1454"/>
      <c r="I47" s="1454"/>
      <c r="J47" s="1454"/>
      <c r="K47" s="1454"/>
      <c r="L47" s="1454"/>
      <c r="M47" s="1454"/>
      <c r="N47" s="1454"/>
      <c r="O47" s="1454"/>
      <c r="P47" s="1454"/>
      <c r="Q47" s="1444"/>
      <c r="R47" s="1444"/>
      <c r="S47" s="1455"/>
    </row>
    <row r="48" spans="1:19" ht="19.5" customHeight="1" x14ac:dyDescent="0.25">
      <c r="A48" s="1436"/>
      <c r="B48" s="1437"/>
      <c r="C48" s="1438"/>
      <c r="D48" s="1439"/>
      <c r="E48" s="1439"/>
      <c r="F48" s="1439"/>
      <c r="G48" s="1454"/>
      <c r="H48" s="1454"/>
      <c r="I48" s="1454"/>
      <c r="J48" s="1454"/>
      <c r="K48" s="1454"/>
      <c r="L48" s="1454"/>
      <c r="M48" s="1454"/>
      <c r="N48" s="1454"/>
      <c r="O48" s="1454"/>
      <c r="P48" s="1454"/>
      <c r="Q48" s="1444"/>
      <c r="R48" s="1444"/>
      <c r="S48" s="1455"/>
    </row>
    <row r="49" spans="1:19" ht="19.5" customHeight="1" x14ac:dyDescent="0.25">
      <c r="A49" s="1433"/>
      <c r="B49" s="1434"/>
      <c r="C49" s="1435"/>
      <c r="D49" s="1439"/>
      <c r="E49" s="1439"/>
      <c r="F49" s="1439"/>
      <c r="G49" s="1395"/>
      <c r="H49" s="1440"/>
      <c r="I49" s="1440"/>
      <c r="J49" s="1440"/>
      <c r="K49" s="1440"/>
      <c r="L49" s="1441"/>
      <c r="M49" s="1454"/>
      <c r="N49" s="1454"/>
      <c r="O49" s="1454"/>
      <c r="P49" s="1454"/>
      <c r="Q49" s="1444"/>
      <c r="R49" s="1444"/>
      <c r="S49" s="1455"/>
    </row>
    <row r="50" spans="1:19" ht="19.5" customHeight="1" x14ac:dyDescent="0.25">
      <c r="A50" s="1436"/>
      <c r="B50" s="1437"/>
      <c r="C50" s="1438"/>
      <c r="D50" s="1439"/>
      <c r="E50" s="1439"/>
      <c r="F50" s="1439"/>
      <c r="G50" s="1449"/>
      <c r="H50" s="1450"/>
      <c r="I50" s="1450"/>
      <c r="J50" s="1450"/>
      <c r="K50" s="1450"/>
      <c r="L50" s="1451"/>
      <c r="M50" s="1454"/>
      <c r="N50" s="1454"/>
      <c r="O50" s="1454"/>
      <c r="P50" s="1454"/>
      <c r="Q50" s="1444"/>
      <c r="R50" s="1444"/>
      <c r="S50" s="1455"/>
    </row>
    <row r="51" spans="1:19" ht="19.5" customHeight="1" x14ac:dyDescent="0.25">
      <c r="A51" s="1433"/>
      <c r="B51" s="1434"/>
      <c r="C51" s="1435"/>
      <c r="D51" s="1439"/>
      <c r="E51" s="1439"/>
      <c r="F51" s="1439"/>
      <c r="G51" s="1395"/>
      <c r="H51" s="1440"/>
      <c r="I51" s="1440"/>
      <c r="J51" s="1440"/>
      <c r="K51" s="1440"/>
      <c r="L51" s="1441"/>
      <c r="M51" s="1395"/>
      <c r="N51" s="1440"/>
      <c r="O51" s="1440"/>
      <c r="P51" s="1441"/>
      <c r="Q51" s="1444"/>
      <c r="R51" s="1445"/>
      <c r="S51" s="1446"/>
    </row>
    <row r="52" spans="1:19" ht="19.5" customHeight="1" x14ac:dyDescent="0.25">
      <c r="A52" s="1436"/>
      <c r="B52" s="1437"/>
      <c r="C52" s="1438"/>
      <c r="D52" s="1439"/>
      <c r="E52" s="1439"/>
      <c r="F52" s="1439"/>
      <c r="G52" s="1449"/>
      <c r="H52" s="1450"/>
      <c r="I52" s="1450"/>
      <c r="J52" s="1450"/>
      <c r="K52" s="1450"/>
      <c r="L52" s="1451"/>
      <c r="M52" s="1449"/>
      <c r="N52" s="1450"/>
      <c r="O52" s="1450"/>
      <c r="P52" s="1451"/>
      <c r="Q52" s="1444"/>
      <c r="R52" s="1452"/>
      <c r="S52" s="1453"/>
    </row>
    <row r="53" spans="1:19" ht="19.5" customHeight="1" x14ac:dyDescent="0.25">
      <c r="A53" s="1433"/>
      <c r="B53" s="1434"/>
      <c r="C53" s="1435"/>
      <c r="D53" s="1439"/>
      <c r="E53" s="1439"/>
      <c r="F53" s="1439"/>
      <c r="G53" s="1395"/>
      <c r="H53" s="1440"/>
      <c r="I53" s="1440"/>
      <c r="J53" s="1440"/>
      <c r="K53" s="1440"/>
      <c r="L53" s="1441"/>
      <c r="M53" s="1395"/>
      <c r="N53" s="1440"/>
      <c r="O53" s="1440"/>
      <c r="P53" s="1441"/>
      <c r="Q53" s="1444"/>
      <c r="R53" s="1445"/>
      <c r="S53" s="1446"/>
    </row>
    <row r="54" spans="1:19" ht="19.5" customHeight="1" thickBot="1" x14ac:dyDescent="0.3">
      <c r="A54" s="1436"/>
      <c r="B54" s="1437"/>
      <c r="C54" s="1438"/>
      <c r="D54" s="1439"/>
      <c r="E54" s="1439"/>
      <c r="F54" s="1439"/>
      <c r="G54" s="1397"/>
      <c r="H54" s="1442"/>
      <c r="I54" s="1442"/>
      <c r="J54" s="1442"/>
      <c r="K54" s="1442"/>
      <c r="L54" s="1443"/>
      <c r="M54" s="1397"/>
      <c r="N54" s="1442"/>
      <c r="O54" s="1442"/>
      <c r="P54" s="1443"/>
      <c r="Q54" s="1444"/>
      <c r="R54" s="1447"/>
      <c r="S54" s="1448"/>
    </row>
    <row r="55" spans="1:19" ht="23.25" customHeight="1" thickBot="1" x14ac:dyDescent="0.3">
      <c r="A55" s="1413" t="s">
        <v>243</v>
      </c>
      <c r="B55" s="1414"/>
      <c r="C55" s="1414"/>
      <c r="D55" s="1414"/>
      <c r="E55" s="1414"/>
      <c r="F55" s="1414"/>
      <c r="G55" s="1414"/>
      <c r="H55" s="1414"/>
      <c r="I55" s="1414"/>
      <c r="J55" s="1414"/>
      <c r="K55" s="1414"/>
      <c r="L55" s="1414"/>
      <c r="M55" s="1414"/>
      <c r="N55" s="1414"/>
      <c r="O55" s="1414"/>
      <c r="P55" s="1414"/>
      <c r="Q55" s="1414"/>
      <c r="R55" s="1414"/>
      <c r="S55" s="1415"/>
    </row>
    <row r="56" spans="1:19" ht="21.75" customHeight="1" x14ac:dyDescent="0.25">
      <c r="A56" s="1416" t="s">
        <v>244</v>
      </c>
      <c r="B56" s="1417"/>
      <c r="C56" s="1422" t="s">
        <v>245</v>
      </c>
      <c r="D56" s="806"/>
      <c r="E56" s="1387"/>
      <c r="F56" s="728"/>
      <c r="G56" s="1388"/>
      <c r="H56" s="805" t="s">
        <v>246</v>
      </c>
      <c r="I56" s="806"/>
      <c r="J56" s="806"/>
      <c r="K56" s="1417" t="s">
        <v>245</v>
      </c>
      <c r="L56" s="1417"/>
      <c r="M56" s="1417"/>
      <c r="N56" s="1378"/>
      <c r="O56" s="1379"/>
      <c r="P56" s="1379"/>
      <c r="Q56" s="1380"/>
      <c r="R56" s="1429" t="s">
        <v>247</v>
      </c>
      <c r="S56" s="1430"/>
    </row>
    <row r="57" spans="1:19" ht="21.75" customHeight="1" x14ac:dyDescent="0.25">
      <c r="A57" s="1418"/>
      <c r="B57" s="1419"/>
      <c r="C57" s="1423"/>
      <c r="D57" s="1424"/>
      <c r="E57" s="1389"/>
      <c r="F57" s="1390"/>
      <c r="G57" s="1391"/>
      <c r="H57" s="1427"/>
      <c r="I57" s="1424"/>
      <c r="J57" s="1424"/>
      <c r="K57" s="1419"/>
      <c r="L57" s="1419"/>
      <c r="M57" s="1419"/>
      <c r="N57" s="1381"/>
      <c r="O57" s="1382"/>
      <c r="P57" s="1382"/>
      <c r="Q57" s="1383"/>
      <c r="R57" s="1431"/>
      <c r="S57" s="1432"/>
    </row>
    <row r="58" spans="1:19" ht="21.75" customHeight="1" x14ac:dyDescent="0.25">
      <c r="A58" s="1418"/>
      <c r="B58" s="1419"/>
      <c r="C58" s="1423"/>
      <c r="D58" s="1424"/>
      <c r="E58" s="1389"/>
      <c r="F58" s="1390"/>
      <c r="G58" s="1391"/>
      <c r="H58" s="1427"/>
      <c r="I58" s="1424"/>
      <c r="J58" s="1424"/>
      <c r="K58" s="1419"/>
      <c r="L58" s="1419"/>
      <c r="M58" s="1419"/>
      <c r="N58" s="1381"/>
      <c r="O58" s="1382"/>
      <c r="P58" s="1382"/>
      <c r="Q58" s="1383"/>
      <c r="R58" s="1395"/>
      <c r="S58" s="1396"/>
    </row>
    <row r="59" spans="1:19" ht="21.75" customHeight="1" thickBot="1" x14ac:dyDescent="0.3">
      <c r="A59" s="1420"/>
      <c r="B59" s="1421"/>
      <c r="C59" s="1425"/>
      <c r="D59" s="1426"/>
      <c r="E59" s="1392"/>
      <c r="F59" s="1393"/>
      <c r="G59" s="1394"/>
      <c r="H59" s="1428"/>
      <c r="I59" s="1426"/>
      <c r="J59" s="1426"/>
      <c r="K59" s="1421"/>
      <c r="L59" s="1421"/>
      <c r="M59" s="1421"/>
      <c r="N59" s="1384"/>
      <c r="O59" s="1385"/>
      <c r="P59" s="1385"/>
      <c r="Q59" s="1386"/>
      <c r="R59" s="1397"/>
      <c r="S59" s="1398"/>
    </row>
    <row r="60" spans="1:19" x14ac:dyDescent="0.25"/>
    <row r="61" spans="1:19" x14ac:dyDescent="0.25"/>
    <row r="62" spans="1:19" x14ac:dyDescent="0.25"/>
    <row r="63" spans="1:19" x14ac:dyDescent="0.25"/>
    <row r="64" spans="1:19" x14ac:dyDescent="0.25"/>
    <row r="65" x14ac:dyDescent="0.25"/>
  </sheetData>
  <sheetProtection sheet="1" scenarios="1" formatCells="0" formatColumns="0" formatRows="0" selectLockedCells="1"/>
  <mergeCells count="170">
    <mergeCell ref="A11:B11"/>
    <mergeCell ref="C11:E11"/>
    <mergeCell ref="F11:H11"/>
    <mergeCell ref="I11:K11"/>
    <mergeCell ref="N8:Q8"/>
    <mergeCell ref="A9:S9"/>
    <mergeCell ref="A10:B10"/>
    <mergeCell ref="C10:E10"/>
    <mergeCell ref="F10:H10"/>
    <mergeCell ref="I10:K10"/>
    <mergeCell ref="A2:C8"/>
    <mergeCell ref="D2:Q4"/>
    <mergeCell ref="R2:S8"/>
    <mergeCell ref="L10:P10"/>
    <mergeCell ref="Q10:S10"/>
    <mergeCell ref="L11:P11"/>
    <mergeCell ref="Q11:S11"/>
    <mergeCell ref="A12:H12"/>
    <mergeCell ref="I12:S12"/>
    <mergeCell ref="A13:H13"/>
    <mergeCell ref="I13:J13"/>
    <mergeCell ref="K13:O13"/>
    <mergeCell ref="A14:H14"/>
    <mergeCell ref="I14:I15"/>
    <mergeCell ref="J14:S15"/>
    <mergeCell ref="A15:H15"/>
    <mergeCell ref="A18:B18"/>
    <mergeCell ref="C18:E18"/>
    <mergeCell ref="F18:H18"/>
    <mergeCell ref="I18:K18"/>
    <mergeCell ref="L18:O18"/>
    <mergeCell ref="P18:S18"/>
    <mergeCell ref="A16:S16"/>
    <mergeCell ref="A17:B17"/>
    <mergeCell ref="C17:E17"/>
    <mergeCell ref="F17:H17"/>
    <mergeCell ref="I17:K17"/>
    <mergeCell ref="L17:O17"/>
    <mergeCell ref="P17:S17"/>
    <mergeCell ref="A19:F19"/>
    <mergeCell ref="G19:M19"/>
    <mergeCell ref="N19:O19"/>
    <mergeCell ref="P19:Q19"/>
    <mergeCell ref="R19:S19"/>
    <mergeCell ref="A20:F20"/>
    <mergeCell ref="G20:M20"/>
    <mergeCell ref="N20:O20"/>
    <mergeCell ref="P20:Q20"/>
    <mergeCell ref="R20:S20"/>
    <mergeCell ref="A23:B23"/>
    <mergeCell ref="C23:E23"/>
    <mergeCell ref="F23:H23"/>
    <mergeCell ref="I23:K23"/>
    <mergeCell ref="L23:O23"/>
    <mergeCell ref="P23:S23"/>
    <mergeCell ref="A21:S21"/>
    <mergeCell ref="A22:B22"/>
    <mergeCell ref="C22:E22"/>
    <mergeCell ref="F22:H22"/>
    <mergeCell ref="I22:K22"/>
    <mergeCell ref="L22:O22"/>
    <mergeCell ref="P22:S22"/>
    <mergeCell ref="A24:F24"/>
    <mergeCell ref="G24:M24"/>
    <mergeCell ref="N24:O24"/>
    <mergeCell ref="P24:Q24"/>
    <mergeCell ref="R24:S24"/>
    <mergeCell ref="A25:F25"/>
    <mergeCell ref="G25:M25"/>
    <mergeCell ref="N25:O25"/>
    <mergeCell ref="P25:Q25"/>
    <mergeCell ref="R25:S25"/>
    <mergeCell ref="A29:C30"/>
    <mergeCell ref="D29:F30"/>
    <mergeCell ref="G29:L30"/>
    <mergeCell ref="M29:P30"/>
    <mergeCell ref="Q29:Q30"/>
    <mergeCell ref="R29:S30"/>
    <mergeCell ref="A26:S26"/>
    <mergeCell ref="A27:C28"/>
    <mergeCell ref="D27:F28"/>
    <mergeCell ref="G27:L28"/>
    <mergeCell ref="M27:P28"/>
    <mergeCell ref="Q27:Q28"/>
    <mergeCell ref="R27:S28"/>
    <mergeCell ref="A33:C34"/>
    <mergeCell ref="D33:F34"/>
    <mergeCell ref="G33:L34"/>
    <mergeCell ref="M33:P34"/>
    <mergeCell ref="Q33:Q34"/>
    <mergeCell ref="R33:S34"/>
    <mergeCell ref="A31:C32"/>
    <mergeCell ref="D31:F32"/>
    <mergeCell ref="G31:L32"/>
    <mergeCell ref="M31:P32"/>
    <mergeCell ref="Q31:Q32"/>
    <mergeCell ref="R31:S32"/>
    <mergeCell ref="A37:C38"/>
    <mergeCell ref="D37:F38"/>
    <mergeCell ref="G37:L38"/>
    <mergeCell ref="M37:P38"/>
    <mergeCell ref="Q37:Q38"/>
    <mergeCell ref="R37:S38"/>
    <mergeCell ref="A35:C36"/>
    <mergeCell ref="D35:F36"/>
    <mergeCell ref="G35:L36"/>
    <mergeCell ref="M35:P36"/>
    <mergeCell ref="Q35:Q36"/>
    <mergeCell ref="R35:S36"/>
    <mergeCell ref="A41:C42"/>
    <mergeCell ref="D41:F42"/>
    <mergeCell ref="G41:L42"/>
    <mergeCell ref="M41:P42"/>
    <mergeCell ref="Q41:Q42"/>
    <mergeCell ref="R41:S42"/>
    <mergeCell ref="A39:C40"/>
    <mergeCell ref="D39:F40"/>
    <mergeCell ref="G39:L40"/>
    <mergeCell ref="M39:P40"/>
    <mergeCell ref="Q39:Q40"/>
    <mergeCell ref="R39:S40"/>
    <mergeCell ref="A45:C46"/>
    <mergeCell ref="D45:F46"/>
    <mergeCell ref="G45:L46"/>
    <mergeCell ref="M45:P46"/>
    <mergeCell ref="Q45:Q46"/>
    <mergeCell ref="R45:S46"/>
    <mergeCell ref="A43:C44"/>
    <mergeCell ref="D43:F44"/>
    <mergeCell ref="G43:L44"/>
    <mergeCell ref="M43:P44"/>
    <mergeCell ref="Q43:Q44"/>
    <mergeCell ref="R43:S44"/>
    <mergeCell ref="R51:S52"/>
    <mergeCell ref="A49:C50"/>
    <mergeCell ref="D49:F50"/>
    <mergeCell ref="G49:L50"/>
    <mergeCell ref="M49:P50"/>
    <mergeCell ref="Q49:Q50"/>
    <mergeCell ref="R49:S50"/>
    <mergeCell ref="A47:C48"/>
    <mergeCell ref="D47:F48"/>
    <mergeCell ref="G47:L48"/>
    <mergeCell ref="M47:P48"/>
    <mergeCell ref="Q47:Q48"/>
    <mergeCell ref="R47:S48"/>
    <mergeCell ref="N56:Q59"/>
    <mergeCell ref="E56:G59"/>
    <mergeCell ref="R58:S59"/>
    <mergeCell ref="D5:Q7"/>
    <mergeCell ref="D8:G8"/>
    <mergeCell ref="H8:J8"/>
    <mergeCell ref="K8:M8"/>
    <mergeCell ref="A55:S55"/>
    <mergeCell ref="A56:B59"/>
    <mergeCell ref="C56:D59"/>
    <mergeCell ref="H56:J59"/>
    <mergeCell ref="K56:M59"/>
    <mergeCell ref="R56:S57"/>
    <mergeCell ref="A53:C54"/>
    <mergeCell ref="D53:F54"/>
    <mergeCell ref="G53:L54"/>
    <mergeCell ref="M53:P54"/>
    <mergeCell ref="Q53:Q54"/>
    <mergeCell ref="R53:S54"/>
    <mergeCell ref="A51:C52"/>
    <mergeCell ref="D51:F52"/>
    <mergeCell ref="G51:L52"/>
    <mergeCell ref="M51:P52"/>
    <mergeCell ref="Q51:Q52"/>
  </mergeCells>
  <printOptions horizontalCentered="1" verticalCentered="1"/>
  <pageMargins left="0" right="0" top="0" bottom="0" header="0.31496062992125984" footer="0.31496062992125984"/>
  <pageSetup scale="50" orientation="landscape" r:id="rId1"/>
  <headerFooter>
    <oddFooter>&amp;RTH-F-49/V1/22-12-2023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E383"/>
  <sheetViews>
    <sheetView workbookViewId="0">
      <selection activeCell="D12" sqref="D12"/>
    </sheetView>
  </sheetViews>
  <sheetFormatPr baseColWidth="10" defaultRowHeight="15" x14ac:dyDescent="0.25"/>
  <cols>
    <col min="1" max="1" width="40.85546875" customWidth="1"/>
  </cols>
  <sheetData>
    <row r="1" spans="1:5" x14ac:dyDescent="0.25">
      <c r="A1" s="8" t="s">
        <v>255</v>
      </c>
    </row>
    <row r="2" spans="1:5" x14ac:dyDescent="0.25">
      <c r="A2" s="8"/>
    </row>
    <row r="3" spans="1:5" x14ac:dyDescent="0.25">
      <c r="A3" t="s">
        <v>93</v>
      </c>
    </row>
    <row r="4" spans="1:5" x14ac:dyDescent="0.25">
      <c r="A4" t="s">
        <v>94</v>
      </c>
    </row>
    <row r="5" spans="1:5" x14ac:dyDescent="0.25">
      <c r="A5" t="s">
        <v>95</v>
      </c>
    </row>
    <row r="6" spans="1:5" x14ac:dyDescent="0.25">
      <c r="A6" t="s">
        <v>96</v>
      </c>
    </row>
    <row r="7" spans="1:5" x14ac:dyDescent="0.25">
      <c r="A7" t="s">
        <v>97</v>
      </c>
    </row>
    <row r="8" spans="1:5" ht="24.75" customHeight="1" x14ac:dyDescent="0.25"/>
    <row r="9" spans="1:5" x14ac:dyDescent="0.25">
      <c r="A9" t="s">
        <v>93</v>
      </c>
    </row>
    <row r="10" spans="1:5" x14ac:dyDescent="0.25">
      <c r="A10" t="s">
        <v>94</v>
      </c>
    </row>
    <row r="11" spans="1:5" x14ac:dyDescent="0.25">
      <c r="A11" t="s">
        <v>95</v>
      </c>
    </row>
    <row r="12" spans="1:5" x14ac:dyDescent="0.25">
      <c r="A12" t="s">
        <v>96</v>
      </c>
    </row>
    <row r="13" spans="1:5" x14ac:dyDescent="0.25">
      <c r="A13" t="s">
        <v>97</v>
      </c>
    </row>
    <row r="15" spans="1:5" x14ac:dyDescent="0.25">
      <c r="E15" t="s">
        <v>75</v>
      </c>
    </row>
    <row r="19" spans="1:1" x14ac:dyDescent="0.25">
      <c r="A19" s="32"/>
    </row>
    <row r="20" spans="1:1" x14ac:dyDescent="0.25">
      <c r="A20" s="32"/>
    </row>
    <row r="21" spans="1:1" x14ac:dyDescent="0.25">
      <c r="A21" s="32"/>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ht="15" customHeight="1" x14ac:dyDescent="0.25">
      <c r="A43" s="32" t="s">
        <v>262</v>
      </c>
    </row>
    <row r="44" spans="1:1" x14ac:dyDescent="0.25">
      <c r="A44" s="32"/>
    </row>
    <row r="45" spans="1:1" x14ac:dyDescent="0.25">
      <c r="A45" s="32"/>
    </row>
    <row r="46" spans="1:1" x14ac:dyDescent="0.25">
      <c r="A46" s="32"/>
    </row>
    <row r="47" spans="1:1" x14ac:dyDescent="0.25">
      <c r="A47" s="32"/>
    </row>
    <row r="48" spans="1: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row r="56" spans="1:1" x14ac:dyDescent="0.25">
      <c r="A56" s="32"/>
    </row>
    <row r="57" spans="1:1" x14ac:dyDescent="0.25">
      <c r="A57" s="32"/>
    </row>
    <row r="58" spans="1:1" x14ac:dyDescent="0.25">
      <c r="A58" s="32"/>
    </row>
    <row r="59" spans="1:1" x14ac:dyDescent="0.25">
      <c r="A59" s="32"/>
    </row>
    <row r="60" spans="1:1" x14ac:dyDescent="0.25">
      <c r="A60" s="32"/>
    </row>
    <row r="61" spans="1:1" x14ac:dyDescent="0.25">
      <c r="A61" s="32"/>
    </row>
    <row r="62" spans="1:1" x14ac:dyDescent="0.25">
      <c r="A62" s="32"/>
    </row>
    <row r="63" spans="1:1" x14ac:dyDescent="0.25">
      <c r="A63" s="32"/>
    </row>
    <row r="64" spans="1:1" x14ac:dyDescent="0.25">
      <c r="A64" s="32"/>
    </row>
    <row r="65" spans="1:1" x14ac:dyDescent="0.25">
      <c r="A65" s="32"/>
    </row>
    <row r="66" spans="1:1" x14ac:dyDescent="0.25">
      <c r="A66" s="32"/>
    </row>
    <row r="67" spans="1:1" x14ac:dyDescent="0.25">
      <c r="A67" s="32"/>
    </row>
    <row r="68" spans="1:1" x14ac:dyDescent="0.25">
      <c r="A68" s="32"/>
    </row>
    <row r="69" spans="1:1" x14ac:dyDescent="0.25">
      <c r="A69" s="32"/>
    </row>
    <row r="70" spans="1:1" x14ac:dyDescent="0.25">
      <c r="A70" s="32"/>
    </row>
    <row r="71" spans="1:1" x14ac:dyDescent="0.25">
      <c r="A71" s="32"/>
    </row>
    <row r="72" spans="1:1" x14ac:dyDescent="0.25">
      <c r="A72" s="32"/>
    </row>
    <row r="73" spans="1:1" x14ac:dyDescent="0.25">
      <c r="A73" s="32"/>
    </row>
    <row r="74" spans="1:1" x14ac:dyDescent="0.25">
      <c r="A74" s="32"/>
    </row>
    <row r="75" spans="1:1" x14ac:dyDescent="0.25">
      <c r="A75" s="32"/>
    </row>
    <row r="76" spans="1:1" x14ac:dyDescent="0.25">
      <c r="A76" s="32"/>
    </row>
    <row r="77" spans="1:1" x14ac:dyDescent="0.25">
      <c r="A77" s="32"/>
    </row>
    <row r="78" spans="1:1" x14ac:dyDescent="0.25">
      <c r="A78" s="32"/>
    </row>
    <row r="79" spans="1:1" x14ac:dyDescent="0.25">
      <c r="A79" s="32"/>
    </row>
    <row r="80" spans="1:1" x14ac:dyDescent="0.25">
      <c r="A80" s="32"/>
    </row>
    <row r="81" spans="1:1" x14ac:dyDescent="0.25">
      <c r="A81" s="32"/>
    </row>
    <row r="82" spans="1:1" x14ac:dyDescent="0.25">
      <c r="A82" s="32"/>
    </row>
    <row r="83" spans="1:1" x14ac:dyDescent="0.25">
      <c r="A83" s="32"/>
    </row>
    <row r="84" spans="1:1" x14ac:dyDescent="0.25">
      <c r="A84" s="32"/>
    </row>
    <row r="85" spans="1:1" x14ac:dyDescent="0.25">
      <c r="A85" s="32"/>
    </row>
    <row r="86" spans="1:1" x14ac:dyDescent="0.25">
      <c r="A86" s="32"/>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row r="146" spans="1:1" x14ac:dyDescent="0.25">
      <c r="A146" s="32"/>
    </row>
    <row r="147" spans="1:1" x14ac:dyDescent="0.25">
      <c r="A147" s="32"/>
    </row>
    <row r="148" spans="1:1" x14ac:dyDescent="0.25">
      <c r="A148" s="32"/>
    </row>
    <row r="149" spans="1:1" x14ac:dyDescent="0.25">
      <c r="A149" s="32"/>
    </row>
    <row r="150" spans="1:1" x14ac:dyDescent="0.25">
      <c r="A150" s="32"/>
    </row>
    <row r="151" spans="1:1" x14ac:dyDescent="0.25">
      <c r="A151" s="32"/>
    </row>
    <row r="152" spans="1:1" x14ac:dyDescent="0.25">
      <c r="A152" s="32"/>
    </row>
    <row r="153" spans="1:1" x14ac:dyDescent="0.25">
      <c r="A153" s="32"/>
    </row>
    <row r="154" spans="1:1" x14ac:dyDescent="0.25">
      <c r="A154" s="32"/>
    </row>
    <row r="155" spans="1:1" x14ac:dyDescent="0.25">
      <c r="A155" s="32"/>
    </row>
    <row r="156" spans="1:1" x14ac:dyDescent="0.25">
      <c r="A156" s="32"/>
    </row>
    <row r="157" spans="1:1" x14ac:dyDescent="0.25">
      <c r="A157" s="502" t="s">
        <v>263</v>
      </c>
    </row>
    <row r="158" spans="1:1" x14ac:dyDescent="0.25">
      <c r="A158" s="502"/>
    </row>
    <row r="159" spans="1:1" x14ac:dyDescent="0.25">
      <c r="A159" s="502"/>
    </row>
    <row r="160" spans="1:1" x14ac:dyDescent="0.25">
      <c r="A160" s="502"/>
    </row>
    <row r="161" spans="1:1" x14ac:dyDescent="0.25">
      <c r="A161" s="502"/>
    </row>
    <row r="162" spans="1:1" x14ac:dyDescent="0.25">
      <c r="A162" s="502"/>
    </row>
    <row r="163" spans="1:1" x14ac:dyDescent="0.25">
      <c r="A163" s="502"/>
    </row>
    <row r="164" spans="1:1" x14ac:dyDescent="0.25">
      <c r="A164" s="502"/>
    </row>
    <row r="165" spans="1:1" x14ac:dyDescent="0.25">
      <c r="A165" s="502"/>
    </row>
    <row r="166" spans="1:1" x14ac:dyDescent="0.25">
      <c r="A166" s="502"/>
    </row>
    <row r="167" spans="1:1" x14ac:dyDescent="0.25">
      <c r="A167" s="502"/>
    </row>
    <row r="168" spans="1:1" x14ac:dyDescent="0.25">
      <c r="A168" s="502"/>
    </row>
    <row r="169" spans="1:1" x14ac:dyDescent="0.25">
      <c r="A169" s="502"/>
    </row>
    <row r="170" spans="1:1" x14ac:dyDescent="0.25">
      <c r="A170" s="502"/>
    </row>
    <row r="171" spans="1:1" x14ac:dyDescent="0.25">
      <c r="A171" s="502"/>
    </row>
    <row r="172" spans="1:1" x14ac:dyDescent="0.25">
      <c r="A172" s="502"/>
    </row>
    <row r="173" spans="1:1" x14ac:dyDescent="0.25">
      <c r="A173" s="502"/>
    </row>
    <row r="174" spans="1:1" x14ac:dyDescent="0.25">
      <c r="A174" s="502"/>
    </row>
    <row r="175" spans="1:1" x14ac:dyDescent="0.25">
      <c r="A175" s="502"/>
    </row>
    <row r="176" spans="1:1" x14ac:dyDescent="0.25">
      <c r="A176" s="502"/>
    </row>
    <row r="177" spans="1:1" x14ac:dyDescent="0.25">
      <c r="A177" s="502"/>
    </row>
    <row r="178" spans="1:1" x14ac:dyDescent="0.25">
      <c r="A178" s="502"/>
    </row>
    <row r="179" spans="1:1" x14ac:dyDescent="0.25">
      <c r="A179" s="502"/>
    </row>
    <row r="180" spans="1:1" x14ac:dyDescent="0.25">
      <c r="A180" s="502"/>
    </row>
    <row r="181" spans="1:1" x14ac:dyDescent="0.25">
      <c r="A181" s="502"/>
    </row>
    <row r="182" spans="1:1" x14ac:dyDescent="0.25">
      <c r="A182" s="502"/>
    </row>
    <row r="183" spans="1:1" x14ac:dyDescent="0.25">
      <c r="A183" s="502"/>
    </row>
    <row r="184" spans="1:1" x14ac:dyDescent="0.25">
      <c r="A184" s="502"/>
    </row>
    <row r="185" spans="1:1" x14ac:dyDescent="0.25">
      <c r="A185" s="502"/>
    </row>
    <row r="186" spans="1:1" x14ac:dyDescent="0.25">
      <c r="A186" s="502"/>
    </row>
    <row r="187" spans="1:1" x14ac:dyDescent="0.25">
      <c r="A187" s="502"/>
    </row>
    <row r="188" spans="1:1" x14ac:dyDescent="0.25">
      <c r="A188" s="502"/>
    </row>
    <row r="189" spans="1:1" x14ac:dyDescent="0.25">
      <c r="A189" s="502"/>
    </row>
    <row r="190" spans="1:1" x14ac:dyDescent="0.25">
      <c r="A190" s="502"/>
    </row>
    <row r="191" spans="1:1" x14ac:dyDescent="0.25">
      <c r="A191" s="502"/>
    </row>
    <row r="192" spans="1:1" x14ac:dyDescent="0.25">
      <c r="A192" s="502"/>
    </row>
    <row r="193" spans="1:1" x14ac:dyDescent="0.25">
      <c r="A193" s="502"/>
    </row>
    <row r="194" spans="1:1" x14ac:dyDescent="0.25">
      <c r="A194" s="502"/>
    </row>
    <row r="195" spans="1:1" x14ac:dyDescent="0.25">
      <c r="A195" s="502"/>
    </row>
    <row r="196" spans="1:1" x14ac:dyDescent="0.25">
      <c r="A196" s="502"/>
    </row>
    <row r="197" spans="1:1" x14ac:dyDescent="0.25">
      <c r="A197" s="502"/>
    </row>
    <row r="198" spans="1:1" x14ac:dyDescent="0.25">
      <c r="A198" s="502"/>
    </row>
    <row r="199" spans="1:1" x14ac:dyDescent="0.25">
      <c r="A199" s="502"/>
    </row>
    <row r="200" spans="1:1" x14ac:dyDescent="0.25">
      <c r="A200" s="502"/>
    </row>
    <row r="201" spans="1:1" x14ac:dyDescent="0.25">
      <c r="A201" s="502"/>
    </row>
    <row r="202" spans="1:1" x14ac:dyDescent="0.25">
      <c r="A202" s="502"/>
    </row>
    <row r="203" spans="1:1" x14ac:dyDescent="0.25">
      <c r="A203" s="502"/>
    </row>
    <row r="204" spans="1:1" x14ac:dyDescent="0.25">
      <c r="A204" s="502"/>
    </row>
    <row r="205" spans="1:1" x14ac:dyDescent="0.25">
      <c r="A205" s="502"/>
    </row>
    <row r="206" spans="1:1" x14ac:dyDescent="0.25">
      <c r="A206" s="502"/>
    </row>
    <row r="207" spans="1:1" x14ac:dyDescent="0.25">
      <c r="A207" s="502"/>
    </row>
    <row r="208" spans="1:1" x14ac:dyDescent="0.25">
      <c r="A208" s="502"/>
    </row>
    <row r="209" spans="1:1" x14ac:dyDescent="0.25">
      <c r="A209" s="502"/>
    </row>
    <row r="210" spans="1:1" x14ac:dyDescent="0.25">
      <c r="A210" s="502"/>
    </row>
    <row r="211" spans="1:1" x14ac:dyDescent="0.25">
      <c r="A211" s="502"/>
    </row>
    <row r="212" spans="1:1" x14ac:dyDescent="0.25">
      <c r="A212" s="502"/>
    </row>
    <row r="213" spans="1:1" x14ac:dyDescent="0.25">
      <c r="A213" s="502"/>
    </row>
    <row r="214" spans="1:1" x14ac:dyDescent="0.25">
      <c r="A214" s="502"/>
    </row>
    <row r="215" spans="1:1" x14ac:dyDescent="0.25">
      <c r="A215" s="502"/>
    </row>
    <row r="216" spans="1:1" x14ac:dyDescent="0.25">
      <c r="A216" s="502"/>
    </row>
    <row r="217" spans="1:1" x14ac:dyDescent="0.25">
      <c r="A217" s="502"/>
    </row>
    <row r="218" spans="1:1" x14ac:dyDescent="0.25">
      <c r="A218" s="502"/>
    </row>
    <row r="219" spans="1:1" x14ac:dyDescent="0.25">
      <c r="A219" s="502"/>
    </row>
    <row r="220" spans="1:1" x14ac:dyDescent="0.25">
      <c r="A220" s="502"/>
    </row>
    <row r="221" spans="1:1" x14ac:dyDescent="0.25">
      <c r="A221" s="502"/>
    </row>
    <row r="222" spans="1:1" x14ac:dyDescent="0.25">
      <c r="A222" s="502"/>
    </row>
    <row r="223" spans="1:1" x14ac:dyDescent="0.25">
      <c r="A223" s="502"/>
    </row>
    <row r="224" spans="1:1" x14ac:dyDescent="0.25">
      <c r="A224" s="502"/>
    </row>
    <row r="225" spans="1:1" x14ac:dyDescent="0.25">
      <c r="A225" s="502"/>
    </row>
    <row r="226" spans="1:1" x14ac:dyDescent="0.25">
      <c r="A226" s="502"/>
    </row>
    <row r="227" spans="1:1" x14ac:dyDescent="0.25">
      <c r="A227" s="502"/>
    </row>
    <row r="228" spans="1:1" x14ac:dyDescent="0.25">
      <c r="A228" s="502"/>
    </row>
    <row r="229" spans="1:1" x14ac:dyDescent="0.25">
      <c r="A229" s="502"/>
    </row>
    <row r="230" spans="1:1" x14ac:dyDescent="0.25">
      <c r="A230" s="502"/>
    </row>
    <row r="231" spans="1:1" x14ac:dyDescent="0.25">
      <c r="A231" s="502"/>
    </row>
    <row r="232" spans="1:1" x14ac:dyDescent="0.25">
      <c r="A232" s="502"/>
    </row>
    <row r="233" spans="1:1" x14ac:dyDescent="0.25">
      <c r="A233" s="502"/>
    </row>
    <row r="234" spans="1:1" x14ac:dyDescent="0.25">
      <c r="A234" s="502"/>
    </row>
    <row r="235" spans="1:1" x14ac:dyDescent="0.25">
      <c r="A235" s="502"/>
    </row>
    <row r="236" spans="1:1" x14ac:dyDescent="0.25">
      <c r="A236" s="502"/>
    </row>
    <row r="237" spans="1:1" x14ac:dyDescent="0.25">
      <c r="A237" s="502"/>
    </row>
    <row r="238" spans="1:1" x14ac:dyDescent="0.25">
      <c r="A238" s="502"/>
    </row>
    <row r="239" spans="1:1" x14ac:dyDescent="0.25">
      <c r="A239" s="502"/>
    </row>
    <row r="240" spans="1:1" x14ac:dyDescent="0.25">
      <c r="A240" s="502"/>
    </row>
    <row r="241" spans="1:1" x14ac:dyDescent="0.25">
      <c r="A241" s="502"/>
    </row>
    <row r="242" spans="1:1" x14ac:dyDescent="0.25">
      <c r="A242" s="502"/>
    </row>
    <row r="243" spans="1:1" x14ac:dyDescent="0.25">
      <c r="A243" s="502"/>
    </row>
    <row r="244" spans="1:1" x14ac:dyDescent="0.25">
      <c r="A244" s="502"/>
    </row>
    <row r="245" spans="1:1" x14ac:dyDescent="0.25">
      <c r="A245" s="502"/>
    </row>
    <row r="246" spans="1:1" x14ac:dyDescent="0.25">
      <c r="A246" s="502"/>
    </row>
    <row r="247" spans="1:1" x14ac:dyDescent="0.25">
      <c r="A247" s="502"/>
    </row>
    <row r="248" spans="1:1" x14ac:dyDescent="0.25">
      <c r="A248" s="502"/>
    </row>
    <row r="249" spans="1:1" x14ac:dyDescent="0.25">
      <c r="A249" s="502"/>
    </row>
    <row r="250" spans="1:1" x14ac:dyDescent="0.25">
      <c r="A250" s="502"/>
    </row>
    <row r="251" spans="1:1" x14ac:dyDescent="0.25">
      <c r="A251" s="502"/>
    </row>
    <row r="252" spans="1:1" x14ac:dyDescent="0.25">
      <c r="A252" s="502"/>
    </row>
    <row r="253" spans="1:1" x14ac:dyDescent="0.25">
      <c r="A253" s="502"/>
    </row>
    <row r="254" spans="1:1" x14ac:dyDescent="0.25">
      <c r="A254" s="502"/>
    </row>
    <row r="255" spans="1:1" x14ac:dyDescent="0.25">
      <c r="A255" s="502"/>
    </row>
    <row r="256" spans="1:1" x14ac:dyDescent="0.25">
      <c r="A256" s="502"/>
    </row>
    <row r="257" spans="1:1" x14ac:dyDescent="0.25">
      <c r="A257" s="502"/>
    </row>
    <row r="258" spans="1:1" x14ac:dyDescent="0.25">
      <c r="A258" s="502"/>
    </row>
    <row r="259" spans="1:1" x14ac:dyDescent="0.25">
      <c r="A259" s="502"/>
    </row>
    <row r="260" spans="1:1" x14ac:dyDescent="0.25">
      <c r="A260" s="502"/>
    </row>
    <row r="261" spans="1:1" x14ac:dyDescent="0.25">
      <c r="A261" s="502"/>
    </row>
    <row r="262" spans="1:1" x14ac:dyDescent="0.25">
      <c r="A262" s="502"/>
    </row>
    <row r="263" spans="1:1" x14ac:dyDescent="0.25">
      <c r="A263" s="502"/>
    </row>
    <row r="264" spans="1:1" x14ac:dyDescent="0.25">
      <c r="A264" s="500" t="s">
        <v>97</v>
      </c>
    </row>
    <row r="265" spans="1:1" x14ac:dyDescent="0.25">
      <c r="A265" s="500"/>
    </row>
    <row r="266" spans="1:1" x14ac:dyDescent="0.25">
      <c r="A266" s="500"/>
    </row>
    <row r="267" spans="1:1" x14ac:dyDescent="0.25">
      <c r="A267" s="500"/>
    </row>
    <row r="268" spans="1:1" x14ac:dyDescent="0.25">
      <c r="A268" s="500"/>
    </row>
    <row r="269" spans="1:1" x14ac:dyDescent="0.25">
      <c r="A269" s="500"/>
    </row>
    <row r="270" spans="1:1" x14ac:dyDescent="0.25">
      <c r="A270" s="500"/>
    </row>
    <row r="271" spans="1:1" x14ac:dyDescent="0.25">
      <c r="A271" s="500"/>
    </row>
    <row r="272" spans="1:1" x14ac:dyDescent="0.25">
      <c r="A272" s="500"/>
    </row>
    <row r="273" spans="1:1" x14ac:dyDescent="0.25">
      <c r="A273" s="500"/>
    </row>
    <row r="274" spans="1:1" x14ac:dyDescent="0.25">
      <c r="A274" s="500"/>
    </row>
    <row r="275" spans="1:1" x14ac:dyDescent="0.25">
      <c r="A275" s="500"/>
    </row>
    <row r="276" spans="1:1" x14ac:dyDescent="0.25">
      <c r="A276" s="500"/>
    </row>
    <row r="277" spans="1:1" x14ac:dyDescent="0.25">
      <c r="A277" s="500"/>
    </row>
    <row r="278" spans="1:1" x14ac:dyDescent="0.25">
      <c r="A278" s="500"/>
    </row>
    <row r="279" spans="1:1" x14ac:dyDescent="0.25">
      <c r="A279" s="500"/>
    </row>
    <row r="280" spans="1:1" x14ac:dyDescent="0.25">
      <c r="A280" s="500"/>
    </row>
    <row r="281" spans="1:1" x14ac:dyDescent="0.25">
      <c r="A281" s="500"/>
    </row>
    <row r="282" spans="1:1" x14ac:dyDescent="0.25">
      <c r="A282" s="500"/>
    </row>
    <row r="283" spans="1:1" x14ac:dyDescent="0.25">
      <c r="A283" s="500"/>
    </row>
    <row r="284" spans="1:1" x14ac:dyDescent="0.25">
      <c r="A284" s="500"/>
    </row>
    <row r="285" spans="1:1" x14ac:dyDescent="0.25">
      <c r="A285" s="500"/>
    </row>
    <row r="286" spans="1:1" x14ac:dyDescent="0.25">
      <c r="A286" s="500"/>
    </row>
    <row r="287" spans="1:1" x14ac:dyDescent="0.25">
      <c r="A287" s="500"/>
    </row>
    <row r="288" spans="1:1" x14ac:dyDescent="0.25">
      <c r="A288" s="500"/>
    </row>
    <row r="289" spans="1:1" x14ac:dyDescent="0.25">
      <c r="A289" s="500"/>
    </row>
    <row r="290" spans="1:1" x14ac:dyDescent="0.25">
      <c r="A290" s="500"/>
    </row>
    <row r="291" spans="1:1" x14ac:dyDescent="0.25">
      <c r="A291" s="500"/>
    </row>
    <row r="292" spans="1:1" x14ac:dyDescent="0.25">
      <c r="A292" s="500"/>
    </row>
    <row r="293" spans="1:1" x14ac:dyDescent="0.25">
      <c r="A293" s="500"/>
    </row>
    <row r="294" spans="1:1" x14ac:dyDescent="0.25">
      <c r="A294" s="500"/>
    </row>
    <row r="295" spans="1:1" x14ac:dyDescent="0.25">
      <c r="A295" s="500"/>
    </row>
    <row r="296" spans="1:1" x14ac:dyDescent="0.25">
      <c r="A296" s="500"/>
    </row>
    <row r="297" spans="1:1" x14ac:dyDescent="0.25">
      <c r="A297" s="500"/>
    </row>
    <row r="298" spans="1:1" x14ac:dyDescent="0.25">
      <c r="A298" s="500"/>
    </row>
    <row r="299" spans="1:1" x14ac:dyDescent="0.25">
      <c r="A299" s="500"/>
    </row>
    <row r="300" spans="1:1" x14ac:dyDescent="0.25">
      <c r="A300" s="500"/>
    </row>
    <row r="301" spans="1:1" x14ac:dyDescent="0.25">
      <c r="A301" s="500"/>
    </row>
    <row r="302" spans="1:1" x14ac:dyDescent="0.25">
      <c r="A302" s="500"/>
    </row>
    <row r="303" spans="1:1" x14ac:dyDescent="0.25">
      <c r="A303" s="500"/>
    </row>
    <row r="304" spans="1:1" x14ac:dyDescent="0.25">
      <c r="A304" s="500"/>
    </row>
    <row r="305" spans="1:1" x14ac:dyDescent="0.25">
      <c r="A305" s="500"/>
    </row>
    <row r="306" spans="1:1" x14ac:dyDescent="0.25">
      <c r="A306" s="500"/>
    </row>
    <row r="307" spans="1:1" x14ac:dyDescent="0.25">
      <c r="A307" s="500"/>
    </row>
    <row r="308" spans="1:1" x14ac:dyDescent="0.25">
      <c r="A308" s="500"/>
    </row>
    <row r="309" spans="1:1" x14ac:dyDescent="0.25">
      <c r="A309" s="500"/>
    </row>
    <row r="310" spans="1:1" x14ac:dyDescent="0.25">
      <c r="A310" s="500"/>
    </row>
    <row r="311" spans="1:1" x14ac:dyDescent="0.25">
      <c r="A311" s="500"/>
    </row>
    <row r="312" spans="1:1" x14ac:dyDescent="0.25">
      <c r="A312" s="500"/>
    </row>
    <row r="313" spans="1:1" x14ac:dyDescent="0.25">
      <c r="A313" s="500"/>
    </row>
    <row r="314" spans="1:1" x14ac:dyDescent="0.25">
      <c r="A314" s="500"/>
    </row>
    <row r="315" spans="1:1" x14ac:dyDescent="0.25">
      <c r="A315" s="500"/>
    </row>
    <row r="316" spans="1:1" x14ac:dyDescent="0.25">
      <c r="A316" s="500"/>
    </row>
    <row r="317" spans="1:1" x14ac:dyDescent="0.25">
      <c r="A317" s="500"/>
    </row>
    <row r="318" spans="1:1" x14ac:dyDescent="0.25">
      <c r="A318" s="500"/>
    </row>
    <row r="319" spans="1:1" x14ac:dyDescent="0.25">
      <c r="A319" s="500"/>
    </row>
    <row r="320" spans="1:1" x14ac:dyDescent="0.25">
      <c r="A320" s="500"/>
    </row>
    <row r="321" spans="1:1" x14ac:dyDescent="0.25">
      <c r="A321" s="500"/>
    </row>
    <row r="322" spans="1:1" x14ac:dyDescent="0.25">
      <c r="A322" s="500"/>
    </row>
    <row r="323" spans="1:1" x14ac:dyDescent="0.25">
      <c r="A323" s="500"/>
    </row>
    <row r="324" spans="1:1" x14ac:dyDescent="0.25">
      <c r="A324" s="500"/>
    </row>
    <row r="325" spans="1:1" x14ac:dyDescent="0.25">
      <c r="A325" s="500"/>
    </row>
    <row r="326" spans="1:1" x14ac:dyDescent="0.25">
      <c r="A326" s="500"/>
    </row>
    <row r="327" spans="1:1" x14ac:dyDescent="0.25">
      <c r="A327" s="500"/>
    </row>
    <row r="328" spans="1:1" x14ac:dyDescent="0.25">
      <c r="A328" s="500"/>
    </row>
    <row r="329" spans="1:1" x14ac:dyDescent="0.25">
      <c r="A329" s="500"/>
    </row>
    <row r="330" spans="1:1" x14ac:dyDescent="0.25">
      <c r="A330" s="500"/>
    </row>
    <row r="331" spans="1:1" x14ac:dyDescent="0.25">
      <c r="A331" s="500"/>
    </row>
    <row r="332" spans="1:1" x14ac:dyDescent="0.25">
      <c r="A332" s="500"/>
    </row>
    <row r="333" spans="1:1" x14ac:dyDescent="0.25">
      <c r="A333" s="500"/>
    </row>
    <row r="334" spans="1:1" x14ac:dyDescent="0.25">
      <c r="A334" s="500"/>
    </row>
    <row r="335" spans="1:1" x14ac:dyDescent="0.25">
      <c r="A335" s="500"/>
    </row>
    <row r="336" spans="1:1" x14ac:dyDescent="0.25">
      <c r="A336" s="500"/>
    </row>
    <row r="337" spans="1:1" x14ac:dyDescent="0.25">
      <c r="A337" s="500"/>
    </row>
    <row r="338" spans="1:1" x14ac:dyDescent="0.25">
      <c r="A338" s="500"/>
    </row>
    <row r="339" spans="1:1" x14ac:dyDescent="0.25">
      <c r="A339" s="500"/>
    </row>
    <row r="340" spans="1:1" x14ac:dyDescent="0.25">
      <c r="A340" s="500"/>
    </row>
    <row r="341" spans="1:1" x14ac:dyDescent="0.25">
      <c r="A341" s="500"/>
    </row>
    <row r="342" spans="1:1" x14ac:dyDescent="0.25">
      <c r="A342" s="500"/>
    </row>
    <row r="343" spans="1:1" x14ac:dyDescent="0.25">
      <c r="A343" s="500"/>
    </row>
    <row r="344" spans="1:1" x14ac:dyDescent="0.25">
      <c r="A344" s="500"/>
    </row>
    <row r="345" spans="1:1" x14ac:dyDescent="0.25">
      <c r="A345" s="500"/>
    </row>
    <row r="346" spans="1:1" x14ac:dyDescent="0.25">
      <c r="A346" s="500"/>
    </row>
    <row r="347" spans="1:1" x14ac:dyDescent="0.25">
      <c r="A347" s="500"/>
    </row>
    <row r="348" spans="1:1" x14ac:dyDescent="0.25">
      <c r="A348" s="500"/>
    </row>
    <row r="349" spans="1:1" x14ac:dyDescent="0.25">
      <c r="A349" s="500"/>
    </row>
    <row r="350" spans="1:1" x14ac:dyDescent="0.25">
      <c r="A350" s="500"/>
    </row>
    <row r="351" spans="1:1" x14ac:dyDescent="0.25">
      <c r="A351" s="500"/>
    </row>
    <row r="352" spans="1:1" x14ac:dyDescent="0.25">
      <c r="A352" s="500"/>
    </row>
    <row r="353" spans="1:1" x14ac:dyDescent="0.25">
      <c r="A353" s="500"/>
    </row>
    <row r="354" spans="1:1" x14ac:dyDescent="0.25">
      <c r="A354" s="500"/>
    </row>
    <row r="355" spans="1:1" x14ac:dyDescent="0.25">
      <c r="A355" s="500"/>
    </row>
    <row r="356" spans="1:1" x14ac:dyDescent="0.25">
      <c r="A356" s="500"/>
    </row>
    <row r="357" spans="1:1" x14ac:dyDescent="0.25">
      <c r="A357" s="500"/>
    </row>
    <row r="358" spans="1:1" x14ac:dyDescent="0.25">
      <c r="A358" s="500"/>
    </row>
    <row r="359" spans="1:1" x14ac:dyDescent="0.25">
      <c r="A359" s="500"/>
    </row>
    <row r="360" spans="1:1" x14ac:dyDescent="0.25">
      <c r="A360" s="500"/>
    </row>
    <row r="361" spans="1:1" x14ac:dyDescent="0.25">
      <c r="A361" s="500"/>
    </row>
    <row r="362" spans="1:1" x14ac:dyDescent="0.25">
      <c r="A362" s="500"/>
    </row>
    <row r="363" spans="1:1" x14ac:dyDescent="0.25">
      <c r="A363" s="500"/>
    </row>
    <row r="364" spans="1:1" x14ac:dyDescent="0.25">
      <c r="A364" s="500"/>
    </row>
    <row r="365" spans="1:1" x14ac:dyDescent="0.25">
      <c r="A365" s="500"/>
    </row>
    <row r="366" spans="1:1" x14ac:dyDescent="0.25">
      <c r="A366" s="500"/>
    </row>
    <row r="367" spans="1:1" x14ac:dyDescent="0.25">
      <c r="A367" s="500"/>
    </row>
    <row r="368" spans="1:1" x14ac:dyDescent="0.25">
      <c r="A368" s="500"/>
    </row>
    <row r="369" spans="1:1" x14ac:dyDescent="0.25">
      <c r="A369" s="500"/>
    </row>
    <row r="370" spans="1:1" x14ac:dyDescent="0.25">
      <c r="A370" s="500"/>
    </row>
    <row r="371" spans="1:1" x14ac:dyDescent="0.25">
      <c r="A371" s="500"/>
    </row>
    <row r="372" spans="1:1" x14ac:dyDescent="0.25">
      <c r="A372" s="500"/>
    </row>
    <row r="373" spans="1:1" x14ac:dyDescent="0.25">
      <c r="A373" s="500"/>
    </row>
    <row r="374" spans="1:1" x14ac:dyDescent="0.25">
      <c r="A374" s="500"/>
    </row>
    <row r="375" spans="1:1" x14ac:dyDescent="0.25">
      <c r="A375" s="500"/>
    </row>
    <row r="376" spans="1:1" x14ac:dyDescent="0.25">
      <c r="A376" s="500"/>
    </row>
    <row r="377" spans="1:1" x14ac:dyDescent="0.25">
      <c r="A377" s="500"/>
    </row>
    <row r="378" spans="1:1" x14ac:dyDescent="0.25">
      <c r="A378" s="500"/>
    </row>
    <row r="379" spans="1:1" x14ac:dyDescent="0.25">
      <c r="A379" s="500"/>
    </row>
    <row r="380" spans="1:1" x14ac:dyDescent="0.25">
      <c r="A380" s="500"/>
    </row>
    <row r="381" spans="1:1" x14ac:dyDescent="0.25">
      <c r="A381" s="500"/>
    </row>
    <row r="382" spans="1:1" x14ac:dyDescent="0.25">
      <c r="A382" s="500"/>
    </row>
    <row r="383" spans="1:1" x14ac:dyDescent="0.25">
      <c r="A383" s="500"/>
    </row>
  </sheetData>
  <sheetProtection algorithmName="SHA-512" hashValue="vU+oX4SNq3JfPCx4fy3gDypmaHERvdCd6HzLACT+/FE1bs7nfWni9OxSioaZwrB2zdlzILMk58R9uXgOGVaIKw==" saltValue="b3/f3peRpB9Ppkj4E955YQ==" spinCount="100000" sheet="1" objects="1" scenarios="1" selectLockedCells="1" selectUnlockedCells="1"/>
  <mergeCells count="2">
    <mergeCell ref="A157:A263"/>
    <mergeCell ref="A264:A38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A24"/>
  <sheetViews>
    <sheetView topLeftCell="A4" workbookViewId="0">
      <selection activeCell="R30" sqref="R30"/>
    </sheetView>
  </sheetViews>
  <sheetFormatPr baseColWidth="10" defaultRowHeight="15" x14ac:dyDescent="0.25"/>
  <sheetData>
    <row r="1" spans="1:1" ht="15.75" x14ac:dyDescent="0.25">
      <c r="A1" s="19" t="s">
        <v>256</v>
      </c>
    </row>
    <row r="2" spans="1:1" ht="15.75" x14ac:dyDescent="0.25">
      <c r="A2" s="19"/>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sheetData>
  <sheetProtection algorithmName="SHA-512" hashValue="J0EtTji3Za/nzAOuhIpnoRDLPpIZQO/othgxNGZNtEELgj+c4rttvI9XlrYUbD86GL/eKLUH8ssLQa2JPVMjsg==" saltValue="6VNUF3jEMxVLm6AxkT74Qw=="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dimension ref="A1:AL188"/>
  <sheetViews>
    <sheetView topLeftCell="A65" zoomScale="70" zoomScaleNormal="70" workbookViewId="0">
      <selection activeCell="F197" sqref="F197"/>
    </sheetView>
  </sheetViews>
  <sheetFormatPr baseColWidth="10" defaultColWidth="11.42578125" defaultRowHeight="15" x14ac:dyDescent="0.25"/>
  <cols>
    <col min="1" max="1" width="1.85546875" style="17" customWidth="1"/>
    <col min="2" max="2" width="7.7109375" style="18" customWidth="1"/>
    <col min="3" max="3" width="16.85546875" style="195" customWidth="1"/>
    <col min="4" max="4" width="17" style="18" customWidth="1"/>
    <col min="5" max="5" width="38" style="18" customWidth="1"/>
    <col min="6" max="6" width="6.7109375" style="18" customWidth="1"/>
    <col min="7" max="7" width="20.5703125" style="17" customWidth="1"/>
    <col min="8" max="8" width="11.85546875" style="17" customWidth="1"/>
    <col min="9" max="9" width="76.85546875" style="210" customWidth="1"/>
    <col min="10" max="10" width="34.85546875" style="161" customWidth="1"/>
    <col min="11" max="11" width="47.28515625" style="161" customWidth="1"/>
    <col min="12" max="12" width="11.42578125" style="17"/>
    <col min="13" max="13" width="45.140625" style="17" customWidth="1"/>
    <col min="14" max="16384" width="11.42578125" style="17"/>
  </cols>
  <sheetData>
    <row r="1" spans="1:38" customFormat="1" ht="15" customHeight="1" x14ac:dyDescent="0.25">
      <c r="A1" s="17"/>
      <c r="B1" s="1529" t="s">
        <v>146</v>
      </c>
      <c r="C1" s="1529"/>
      <c r="D1" s="1529"/>
      <c r="E1" s="1529"/>
      <c r="F1" s="1529"/>
      <c r="G1" s="1529"/>
      <c r="H1" s="1529"/>
      <c r="I1" s="1530"/>
      <c r="J1" s="1530"/>
      <c r="K1" s="1530"/>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38" customFormat="1" x14ac:dyDescent="0.25">
      <c r="A2" s="17"/>
      <c r="B2" s="1530"/>
      <c r="C2" s="1530"/>
      <c r="D2" s="1530"/>
      <c r="E2" s="1530"/>
      <c r="F2" s="1530"/>
      <c r="G2" s="1530"/>
      <c r="H2" s="1530"/>
      <c r="I2" s="1530"/>
      <c r="J2" s="1530"/>
      <c r="K2" s="1530"/>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38" customFormat="1" ht="15" customHeight="1" thickBot="1" x14ac:dyDescent="0.3">
      <c r="A3" s="17"/>
      <c r="B3" s="18"/>
      <c r="C3" s="195"/>
      <c r="D3" s="18"/>
      <c r="E3" s="18"/>
      <c r="F3" s="18"/>
      <c r="G3" s="17"/>
      <c r="H3" s="17"/>
      <c r="I3" s="210"/>
      <c r="J3" s="161"/>
      <c r="K3" s="161"/>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38" customFormat="1" ht="34.5" thickBot="1" x14ac:dyDescent="0.3">
      <c r="A4" s="17"/>
      <c r="B4" s="162" t="s">
        <v>98</v>
      </c>
      <c r="C4" s="171" t="s">
        <v>581</v>
      </c>
      <c r="D4" s="165"/>
      <c r="E4" s="160" t="s">
        <v>102</v>
      </c>
      <c r="F4" s="160"/>
      <c r="G4" s="163" t="s">
        <v>99</v>
      </c>
      <c r="H4" s="163"/>
      <c r="I4" s="211" t="s">
        <v>100</v>
      </c>
      <c r="J4" s="172" t="s">
        <v>582</v>
      </c>
      <c r="K4" s="164" t="s">
        <v>101</v>
      </c>
      <c r="L4" s="17"/>
      <c r="M4" s="163" t="s">
        <v>574</v>
      </c>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38" customFormat="1" ht="73.5" customHeight="1" thickBot="1" x14ac:dyDescent="0.3">
      <c r="A5" s="17"/>
      <c r="B5" s="169">
        <v>1</v>
      </c>
      <c r="C5" s="196" t="str">
        <f t="shared" ref="C5:C36" si="0">CONCATENATE(E5,G5)</f>
        <v>Director_Administrativo_o_Financiero_o_Técnico_u_OperativoPlaneación Estratégica</v>
      </c>
      <c r="D5" s="169" t="str">
        <f t="shared" ref="D5:D13" si="1">CONCATENATE(F5,"_",H5)</f>
        <v>DAFTO_PE</v>
      </c>
      <c r="E5" s="170" t="s">
        <v>658</v>
      </c>
      <c r="F5" s="170" t="s">
        <v>660</v>
      </c>
      <c r="G5" s="170" t="s">
        <v>105</v>
      </c>
      <c r="H5" s="170" t="s">
        <v>575</v>
      </c>
      <c r="I5" s="173" t="s">
        <v>106</v>
      </c>
      <c r="J5" s="174" t="str">
        <f t="shared" ref="J5:J36" si="2">CONCATENATE(E5,G5,MID(I5,1,100))</f>
        <v>Director_Administrativo_o_Financiero_o_Técnico_u_OperativoPlaneación EstratégicaParticipar en la formulación y estructuración del PVCFT y el Plan AnuALa de Informes Macro, poniendo</v>
      </c>
      <c r="K5" s="166" t="s">
        <v>107</v>
      </c>
      <c r="L5" s="17"/>
      <c r="M5" s="170" t="s">
        <v>105</v>
      </c>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customFormat="1" ht="59.25" customHeight="1" thickBot="1" x14ac:dyDescent="0.3">
      <c r="A6" s="17"/>
      <c r="B6" s="169">
        <v>2</v>
      </c>
      <c r="C6" s="196" t="str">
        <f t="shared" si="0"/>
        <v>Director_Administrativo_o_Financiero_o_Técnico_u_OperativoPlaneación</v>
      </c>
      <c r="D6" s="169" t="str">
        <f t="shared" si="1"/>
        <v>DAFTO_P</v>
      </c>
      <c r="E6" s="170" t="s">
        <v>658</v>
      </c>
      <c r="F6" s="170" t="s">
        <v>660</v>
      </c>
      <c r="G6" s="170" t="s">
        <v>108</v>
      </c>
      <c r="H6" s="170" t="s">
        <v>576</v>
      </c>
      <c r="I6" s="214" t="s">
        <v>152</v>
      </c>
      <c r="J6" s="174" t="str">
        <f t="shared" si="2"/>
        <v>Director_Administrativo_o_Financiero_o_Técnico_u_OperativoPlaneaciónDireccionar y liderar al Equipo de Auditoría en el conocimiento y entendimiento del sujeto de contro</v>
      </c>
      <c r="K6" s="167" t="s">
        <v>153</v>
      </c>
      <c r="L6" s="23"/>
      <c r="M6" s="170" t="s">
        <v>108</v>
      </c>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customFormat="1" ht="51.75" thickBot="1" x14ac:dyDescent="0.3">
      <c r="A7" s="17"/>
      <c r="B7" s="169">
        <v>3</v>
      </c>
      <c r="C7" s="196" t="str">
        <f t="shared" si="0"/>
        <v>Director_Administrativo_o_Financiero_o_Técnico_u_OperativoPlaneación</v>
      </c>
      <c r="D7" s="169" t="str">
        <f t="shared" si="1"/>
        <v>DAFTO_P</v>
      </c>
      <c r="E7" s="170" t="s">
        <v>658</v>
      </c>
      <c r="F7" s="170" t="s">
        <v>660</v>
      </c>
      <c r="G7" s="170" t="s">
        <v>108</v>
      </c>
      <c r="H7" s="170" t="s">
        <v>576</v>
      </c>
      <c r="I7" s="214" t="s">
        <v>154</v>
      </c>
      <c r="J7" s="174" t="str">
        <f t="shared" si="2"/>
        <v>Director_Administrativo_o_Financiero_o_Técnico_u_OperativoPlaneaciónDireccionar y liderar al Equipo de Auditoría, participando en la planificación de los trabajos de co</v>
      </c>
      <c r="K7" s="168" t="s">
        <v>112</v>
      </c>
      <c r="L7" s="17"/>
      <c r="M7" s="170" t="s">
        <v>122</v>
      </c>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customFormat="1" ht="48.75" thickBot="1" x14ac:dyDescent="0.3">
      <c r="A8" s="17"/>
      <c r="B8" s="169">
        <v>4</v>
      </c>
      <c r="C8" s="196" t="str">
        <f t="shared" si="0"/>
        <v>Director_Administrativo_o_Financiero_o_Técnico_u_OperativoPlaneación</v>
      </c>
      <c r="D8" s="169" t="str">
        <f t="shared" si="1"/>
        <v>DAFTO_P</v>
      </c>
      <c r="E8" s="170" t="s">
        <v>658</v>
      </c>
      <c r="F8" s="170" t="s">
        <v>660</v>
      </c>
      <c r="G8" s="170" t="s">
        <v>108</v>
      </c>
      <c r="H8" s="170" t="s">
        <v>576</v>
      </c>
      <c r="I8" s="214" t="s">
        <v>155</v>
      </c>
      <c r="J8" s="174" t="str">
        <f t="shared" si="2"/>
        <v>Director_Administrativo_o_Financiero_o_Técnico_u_OperativoPlaneaciónDireccionar y liderar al Equipo de Auditoría, participando en la elaboración y aprobación del plan d</v>
      </c>
      <c r="K8" s="168" t="s">
        <v>114</v>
      </c>
      <c r="L8" s="17"/>
      <c r="M8" s="170" t="s">
        <v>115</v>
      </c>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38" customFormat="1" ht="48.75" thickBot="1" x14ac:dyDescent="0.3">
      <c r="A9" s="17"/>
      <c r="B9" s="169">
        <v>5</v>
      </c>
      <c r="C9" s="196" t="str">
        <f t="shared" si="0"/>
        <v>Director_Administrativo_o_Financiero_o_Técnico_u_OperativoInforme</v>
      </c>
      <c r="D9" s="169" t="str">
        <f t="shared" si="1"/>
        <v>DAFTO_I</v>
      </c>
      <c r="E9" s="170" t="s">
        <v>658</v>
      </c>
      <c r="F9" s="170" t="s">
        <v>660</v>
      </c>
      <c r="G9" s="170" t="s">
        <v>122</v>
      </c>
      <c r="H9" s="170" t="s">
        <v>577</v>
      </c>
      <c r="I9" s="215" t="s">
        <v>159</v>
      </c>
      <c r="J9" s="174" t="str">
        <f t="shared" si="2"/>
        <v xml:space="preserve">Director_Administrativo_o_Financiero_o_Técnico_u_OperativoInformeDireccionar y liderar al Equipo de Auditoría, participando en la elaboración del Informe Preliminar </v>
      </c>
      <c r="K9" s="168" t="s">
        <v>124</v>
      </c>
      <c r="L9" s="17"/>
      <c r="M9" s="170" t="s">
        <v>147</v>
      </c>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customFormat="1" ht="48.75" thickBot="1" x14ac:dyDescent="0.3">
      <c r="A10" s="17"/>
      <c r="B10" s="169">
        <v>6</v>
      </c>
      <c r="C10" s="196" t="str">
        <f t="shared" si="0"/>
        <v>Director_Administrativo_o_Financiero_o_Técnico_u_OperativoInforme</v>
      </c>
      <c r="D10" s="169" t="str">
        <f t="shared" si="1"/>
        <v>DAFTO_I</v>
      </c>
      <c r="E10" s="170" t="s">
        <v>658</v>
      </c>
      <c r="F10" s="170" t="s">
        <v>660</v>
      </c>
      <c r="G10" s="170" t="s">
        <v>122</v>
      </c>
      <c r="H10" s="170" t="s">
        <v>577</v>
      </c>
      <c r="I10" s="214" t="s">
        <v>160</v>
      </c>
      <c r="J10" s="174" t="str">
        <f t="shared" si="2"/>
        <v>Director_Administrativo_o_Financiero_o_Técnico_u_OperativoInformeDireccionar y liderar al Equipo de Auditoría, participando en la evaluación de  la respuesta de la e</v>
      </c>
      <c r="K10" s="168" t="s">
        <v>126</v>
      </c>
      <c r="L10" s="17"/>
      <c r="M10" s="170" t="s">
        <v>127</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38" customFormat="1" ht="48.75" thickBot="1" x14ac:dyDescent="0.3">
      <c r="A11" s="17"/>
      <c r="B11" s="169">
        <v>7</v>
      </c>
      <c r="C11" s="196" t="str">
        <f t="shared" si="0"/>
        <v>Director_Administrativo_o_Financiero_o_Técnico_u_OperativoEjecución</v>
      </c>
      <c r="D11" s="169" t="str">
        <f t="shared" si="1"/>
        <v>DAFTO_E</v>
      </c>
      <c r="E11" s="170" t="s">
        <v>658</v>
      </c>
      <c r="F11" s="170" t="s">
        <v>660</v>
      </c>
      <c r="G11" s="170" t="s">
        <v>115</v>
      </c>
      <c r="H11" s="170" t="s">
        <v>578</v>
      </c>
      <c r="I11" s="214" t="s">
        <v>157</v>
      </c>
      <c r="J11" s="174" t="str">
        <f t="shared" si="2"/>
        <v>Director_Administrativo_o_Financiero_o_Técnico_u_OperativoEjecuciónDireccionar y liderar al Equipo de Auditoría, participando en la determinación y estructuración de l</v>
      </c>
      <c r="K11" s="168" t="s">
        <v>119</v>
      </c>
      <c r="L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38" customFormat="1" ht="48.75" thickBot="1" x14ac:dyDescent="0.3">
      <c r="A12" s="17"/>
      <c r="B12" s="169">
        <v>8</v>
      </c>
      <c r="C12" s="196" t="str">
        <f t="shared" si="0"/>
        <v>Director_Administrativo_o_Financiero_o_Técnico_u_OperativoEjecución</v>
      </c>
      <c r="D12" s="169" t="str">
        <f t="shared" si="1"/>
        <v>DAFTO_E</v>
      </c>
      <c r="E12" s="170" t="s">
        <v>658</v>
      </c>
      <c r="F12" s="170" t="s">
        <v>660</v>
      </c>
      <c r="G12" s="170" t="s">
        <v>115</v>
      </c>
      <c r="H12" s="170" t="s">
        <v>578</v>
      </c>
      <c r="I12" s="214" t="s">
        <v>158</v>
      </c>
      <c r="J12" s="174" t="str">
        <f t="shared" si="2"/>
        <v>Director_Administrativo_o_Financiero_o_Técnico_u_OperativoEjecuciónDireccionar y liderar al Equipo de Auditoría, participando, en la evaluación de la gestión fiscal, s</v>
      </c>
      <c r="K12" s="168" t="s">
        <v>121</v>
      </c>
      <c r="L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38" customFormat="1" ht="60.75" thickBot="1" x14ac:dyDescent="0.3">
      <c r="A13" s="17"/>
      <c r="B13" s="169">
        <v>9</v>
      </c>
      <c r="C13" s="196" t="str">
        <f t="shared" si="0"/>
        <v>Director_Administrativo_o_Financiero_o_Técnico_u_OperativoActividades previas</v>
      </c>
      <c r="D13" s="169" t="str">
        <f t="shared" si="1"/>
        <v>DAFTO_APR</v>
      </c>
      <c r="E13" s="170" t="s">
        <v>658</v>
      </c>
      <c r="F13" s="170" t="s">
        <v>660</v>
      </c>
      <c r="G13" s="170" t="s">
        <v>147</v>
      </c>
      <c r="H13" s="170" t="s">
        <v>580</v>
      </c>
      <c r="I13" s="214" t="s">
        <v>148</v>
      </c>
      <c r="J13" s="174" t="str">
        <f t="shared" si="2"/>
        <v>Director_Administrativo_o_Financiero_o_Técnico_u_OperativoActividades previasLlevar a cabo las actividades previas del trabajo de control fiscal a realizar en terminos de oportu</v>
      </c>
      <c r="K13" s="168" t="s">
        <v>149</v>
      </c>
      <c r="L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customFormat="1" ht="60.75" thickBot="1" x14ac:dyDescent="0.3">
      <c r="A14" s="17"/>
      <c r="B14" s="169">
        <v>10</v>
      </c>
      <c r="C14" s="196" t="str">
        <f t="shared" si="0"/>
        <v>Director_Administrativo_o_Financiero_o_Técnico_u_OperativoActividades posteriores</v>
      </c>
      <c r="D14" s="169" t="s">
        <v>671</v>
      </c>
      <c r="E14" s="170" t="s">
        <v>658</v>
      </c>
      <c r="F14" s="170" t="s">
        <v>670</v>
      </c>
      <c r="G14" s="170" t="s">
        <v>127</v>
      </c>
      <c r="H14" s="170" t="s">
        <v>579</v>
      </c>
      <c r="I14" s="214" t="s">
        <v>163</v>
      </c>
      <c r="J14" s="174" t="str">
        <f t="shared" si="2"/>
        <v xml:space="preserve">Director_Administrativo_o_Financiero_o_Técnico_u_OperativoActividades posterioresRemitir  los hallazgos al despacho del Contralor diligenciando los modelos y/o oficios  de traslado </v>
      </c>
      <c r="K14" s="168" t="s">
        <v>164</v>
      </c>
      <c r="L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1:38" customFormat="1" ht="45.75" thickBot="1" x14ac:dyDescent="0.3">
      <c r="A15" s="17"/>
      <c r="B15" s="184">
        <v>11</v>
      </c>
      <c r="C15" s="197" t="str">
        <f t="shared" si="0"/>
        <v>CONTRALOR_AUXILIARPlaneación Estratégica</v>
      </c>
      <c r="D15" s="184" t="str">
        <f t="shared" ref="D15:D46" si="3">CONCATENATE(F15,"_",H15)</f>
        <v>CA_PE</v>
      </c>
      <c r="E15" s="185" t="s">
        <v>673</v>
      </c>
      <c r="F15" s="185" t="s">
        <v>670</v>
      </c>
      <c r="G15" s="185" t="s">
        <v>105</v>
      </c>
      <c r="H15" s="185" t="s">
        <v>575</v>
      </c>
      <c r="I15" s="224" t="s">
        <v>672</v>
      </c>
      <c r="J15" s="177" t="str">
        <f t="shared" si="2"/>
        <v xml:space="preserve">CONTRALOR_AUXILIARPlaneación EstratégicaParticipar en la formulación y estructuración del PVCFT y el Plan Anual de Informes Macro, poniendo </v>
      </c>
      <c r="K15" s="178" t="s">
        <v>107</v>
      </c>
      <c r="L15" s="17"/>
      <c r="M15" s="185" t="s">
        <v>105</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1:38" customFormat="1" ht="34.5" thickBot="1" x14ac:dyDescent="0.3">
      <c r="A16" s="17"/>
      <c r="B16" s="184">
        <v>12</v>
      </c>
      <c r="C16" s="197" t="str">
        <f t="shared" si="0"/>
        <v>CONTRALOR_AUXILIARPlaneación</v>
      </c>
      <c r="D16" s="184" t="str">
        <f t="shared" si="3"/>
        <v>CA_P</v>
      </c>
      <c r="E16" s="185" t="s">
        <v>673</v>
      </c>
      <c r="F16" s="185" t="s">
        <v>670</v>
      </c>
      <c r="G16" s="185" t="s">
        <v>108</v>
      </c>
      <c r="H16" s="185" t="s">
        <v>576</v>
      </c>
      <c r="I16" s="216" t="s">
        <v>152</v>
      </c>
      <c r="J16" s="177" t="str">
        <f t="shared" si="2"/>
        <v>CONTRALOR_AUXILIARPlaneaciónDireccionar y liderar al Equipo de Auditoría en el conocimiento y entendimiento del sujeto de contro</v>
      </c>
      <c r="K16" s="179" t="s">
        <v>153</v>
      </c>
      <c r="L16" s="17"/>
      <c r="M16" s="185" t="s">
        <v>108</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1:38" customFormat="1" ht="51.75" thickBot="1" x14ac:dyDescent="0.3">
      <c r="A17" s="17"/>
      <c r="B17" s="184">
        <v>13</v>
      </c>
      <c r="C17" s="197" t="str">
        <f t="shared" si="0"/>
        <v>CONTRALOR_AUXILIARPlaneación</v>
      </c>
      <c r="D17" s="184" t="str">
        <f t="shared" si="3"/>
        <v>CA_P</v>
      </c>
      <c r="E17" s="185" t="s">
        <v>673</v>
      </c>
      <c r="F17" s="185" t="s">
        <v>670</v>
      </c>
      <c r="G17" s="185" t="s">
        <v>108</v>
      </c>
      <c r="H17" s="185" t="s">
        <v>576</v>
      </c>
      <c r="I17" s="216" t="s">
        <v>154</v>
      </c>
      <c r="J17" s="177" t="str">
        <f t="shared" si="2"/>
        <v>CONTRALOR_AUXILIARPlaneaciónDireccionar y liderar al Equipo de Auditoría, participando en la planificación de los trabajos de co</v>
      </c>
      <c r="K17" s="180" t="s">
        <v>112</v>
      </c>
      <c r="L17" s="17"/>
      <c r="M17" s="185" t="s">
        <v>122</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row>
    <row r="18" spans="1:38" customFormat="1" ht="36.75" thickBot="1" x14ac:dyDescent="0.3">
      <c r="A18" s="17"/>
      <c r="B18" s="184">
        <v>14</v>
      </c>
      <c r="C18" s="197" t="str">
        <f t="shared" si="0"/>
        <v>CONTRALOR_AUXILIARPlaneación</v>
      </c>
      <c r="D18" s="184" t="str">
        <f t="shared" si="3"/>
        <v>CA_P</v>
      </c>
      <c r="E18" s="185" t="s">
        <v>673</v>
      </c>
      <c r="F18" s="185" t="s">
        <v>670</v>
      </c>
      <c r="G18" s="185" t="s">
        <v>108</v>
      </c>
      <c r="H18" s="185" t="s">
        <v>576</v>
      </c>
      <c r="I18" s="216" t="s">
        <v>155</v>
      </c>
      <c r="J18" s="177" t="str">
        <f t="shared" si="2"/>
        <v>CONTRALOR_AUXILIARPlaneaciónDireccionar y liderar al Equipo de Auditoría, participando en la elaboración y aprobación del plan d</v>
      </c>
      <c r="K18" s="180" t="s">
        <v>114</v>
      </c>
      <c r="L18" s="17"/>
      <c r="M18" s="185" t="s">
        <v>115</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1:38" customFormat="1" ht="48.75" thickBot="1" x14ac:dyDescent="0.3">
      <c r="A19" s="17"/>
      <c r="B19" s="184">
        <v>15</v>
      </c>
      <c r="C19" s="197" t="str">
        <f t="shared" si="0"/>
        <v>CONTRALOR_AUXILIARInforme</v>
      </c>
      <c r="D19" s="184" t="str">
        <f t="shared" si="3"/>
        <v>CA_I</v>
      </c>
      <c r="E19" s="185" t="s">
        <v>673</v>
      </c>
      <c r="F19" s="185" t="s">
        <v>670</v>
      </c>
      <c r="G19" s="185" t="s">
        <v>122</v>
      </c>
      <c r="H19" s="185" t="s">
        <v>577</v>
      </c>
      <c r="I19" s="217" t="s">
        <v>159</v>
      </c>
      <c r="J19" s="177" t="str">
        <f t="shared" si="2"/>
        <v xml:space="preserve">CONTRALOR_AUXILIARInformeDireccionar y liderar al Equipo de Auditoría, participando en la elaboración del Informe Preliminar </v>
      </c>
      <c r="K19" s="180" t="s">
        <v>124</v>
      </c>
      <c r="L19" s="17"/>
      <c r="M19" s="185" t="s">
        <v>147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1:38" customFormat="1" ht="36.75" thickBot="1" x14ac:dyDescent="0.3">
      <c r="A20" s="17"/>
      <c r="B20" s="184">
        <v>16</v>
      </c>
      <c r="C20" s="197" t="str">
        <f t="shared" si="0"/>
        <v>CONTRALOR_AUXILIARInforme</v>
      </c>
      <c r="D20" s="184" t="str">
        <f t="shared" si="3"/>
        <v>CA_I</v>
      </c>
      <c r="E20" s="185" t="s">
        <v>673</v>
      </c>
      <c r="F20" s="185" t="s">
        <v>670</v>
      </c>
      <c r="G20" s="185" t="s">
        <v>122</v>
      </c>
      <c r="H20" s="185" t="s">
        <v>577</v>
      </c>
      <c r="I20" s="216" t="s">
        <v>160</v>
      </c>
      <c r="J20" s="177" t="str">
        <f t="shared" si="2"/>
        <v>CONTRALOR_AUXILIARInformeDireccionar y liderar al Equipo de Auditoría, participando en la evaluación de  la respuesta de la e</v>
      </c>
      <c r="K20" s="180" t="s">
        <v>126</v>
      </c>
      <c r="L20" s="17"/>
      <c r="M20" s="185" t="s">
        <v>127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1:38" customFormat="1" ht="34.5" thickBot="1" x14ac:dyDescent="0.3">
      <c r="A21" s="17"/>
      <c r="B21" s="184">
        <v>17</v>
      </c>
      <c r="C21" s="197" t="str">
        <f t="shared" si="0"/>
        <v>CONTRALOR_AUXILIAREjecución</v>
      </c>
      <c r="D21" s="184" t="str">
        <f t="shared" si="3"/>
        <v>CA_E</v>
      </c>
      <c r="E21" s="185" t="s">
        <v>673</v>
      </c>
      <c r="F21" s="185" t="s">
        <v>670</v>
      </c>
      <c r="G21" s="185" t="s">
        <v>115</v>
      </c>
      <c r="H21" s="185" t="s">
        <v>578</v>
      </c>
      <c r="I21" s="216" t="s">
        <v>157</v>
      </c>
      <c r="J21" s="177" t="str">
        <f t="shared" si="2"/>
        <v>CONTRALOR_AUXILIAREjecuciónDireccionar y liderar al Equipo de Auditoría, participando en la determinación y estructuración de l</v>
      </c>
      <c r="K21" s="180" t="s">
        <v>119</v>
      </c>
      <c r="L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customFormat="1" ht="36.75" thickBot="1" x14ac:dyDescent="0.3">
      <c r="A22" s="17"/>
      <c r="B22" s="184">
        <v>18</v>
      </c>
      <c r="C22" s="197" t="str">
        <f t="shared" si="0"/>
        <v>CONTRALOR_AUXILIAREjecución</v>
      </c>
      <c r="D22" s="184" t="str">
        <f t="shared" si="3"/>
        <v>CA_E</v>
      </c>
      <c r="E22" s="185" t="s">
        <v>673</v>
      </c>
      <c r="F22" s="185" t="s">
        <v>670</v>
      </c>
      <c r="G22" s="185" t="s">
        <v>115</v>
      </c>
      <c r="H22" s="185" t="s">
        <v>578</v>
      </c>
      <c r="I22" s="216" t="s">
        <v>158</v>
      </c>
      <c r="J22" s="177" t="str">
        <f t="shared" si="2"/>
        <v>CONTRALOR_AUXILIAREjecuciónDireccionar y liderar al Equipo de Auditoría, participando, en la evaluación de la gestión fiscal, s</v>
      </c>
      <c r="K22" s="180" t="s">
        <v>121</v>
      </c>
      <c r="L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1:38" customFormat="1" ht="39" thickBot="1" x14ac:dyDescent="0.3">
      <c r="A23" s="17"/>
      <c r="B23" s="184">
        <v>19</v>
      </c>
      <c r="C23" s="197" t="str">
        <f t="shared" si="0"/>
        <v>CONTRALOR_AUXILIARActividades previas</v>
      </c>
      <c r="D23" s="184" t="str">
        <f t="shared" si="3"/>
        <v>CA_APR</v>
      </c>
      <c r="E23" s="185" t="s">
        <v>673</v>
      </c>
      <c r="F23" s="185" t="s">
        <v>670</v>
      </c>
      <c r="G23" s="185" t="s">
        <v>147</v>
      </c>
      <c r="H23" s="185" t="s">
        <v>580</v>
      </c>
      <c r="I23" s="216" t="s">
        <v>148</v>
      </c>
      <c r="J23" s="177" t="str">
        <f t="shared" si="2"/>
        <v>CONTRALOR_AUXILIARActividades previasLlevar a cabo las actividades previas del trabajo de control fiscal a realizar en terminos de oportu</v>
      </c>
      <c r="K23" s="180" t="s">
        <v>149</v>
      </c>
      <c r="L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1:38" customFormat="1" ht="45.75" thickBot="1" x14ac:dyDescent="0.3">
      <c r="A24" s="17"/>
      <c r="B24" s="184">
        <v>20</v>
      </c>
      <c r="C24" s="197" t="str">
        <f t="shared" si="0"/>
        <v>CONTRALOR_AUXILIARActividades posteriores</v>
      </c>
      <c r="D24" s="184" t="str">
        <f t="shared" si="3"/>
        <v>CA_APO</v>
      </c>
      <c r="E24" s="185" t="s">
        <v>673</v>
      </c>
      <c r="F24" s="185" t="s">
        <v>670</v>
      </c>
      <c r="G24" s="185" t="s">
        <v>127</v>
      </c>
      <c r="H24" s="185" t="s">
        <v>579</v>
      </c>
      <c r="I24" s="216" t="s">
        <v>163</v>
      </c>
      <c r="J24" s="177" t="str">
        <f t="shared" si="2"/>
        <v xml:space="preserve">CONTRALOR_AUXILIARActividades posterioresRemitir  los hallazgos al despacho del Contralor diligenciando los modelos y/o oficios  de traslado </v>
      </c>
      <c r="K24" s="180" t="s">
        <v>164</v>
      </c>
      <c r="L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1:38" customFormat="1" ht="60.75" thickBot="1" x14ac:dyDescent="0.3">
      <c r="A25" s="17"/>
      <c r="B25" s="169">
        <v>21</v>
      </c>
      <c r="C25" s="199" t="str">
        <f t="shared" si="0"/>
        <v>Director_Administrativo_o_Financiero_o_Técnico_u_Operativo_R.F.Planeación Estratégica</v>
      </c>
      <c r="D25" s="152" t="str">
        <f t="shared" si="3"/>
        <v>DAFTORF_PE</v>
      </c>
      <c r="E25" s="186" t="s">
        <v>659</v>
      </c>
      <c r="F25" s="186" t="s">
        <v>661</v>
      </c>
      <c r="G25" s="186" t="s">
        <v>105</v>
      </c>
      <c r="H25" s="186" t="s">
        <v>575</v>
      </c>
      <c r="I25" s="298" t="s">
        <v>106</v>
      </c>
      <c r="J25" s="299" t="str">
        <f t="shared" si="2"/>
        <v>Director_Administrativo_o_Financiero_o_Técnico_u_Operativo_R.F.Planeación EstratégicaParticipar en la formulación y estructuración del PVCFT y el Plan AnuALa de Informes Macro, poniendo</v>
      </c>
      <c r="K25" s="300" t="s">
        <v>107</v>
      </c>
      <c r="L25" s="17"/>
      <c r="M25" s="170" t="s">
        <v>105</v>
      </c>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1:38" customFormat="1" ht="48.75" thickBot="1" x14ac:dyDescent="0.3">
      <c r="A26" s="17"/>
      <c r="B26" s="169">
        <v>22</v>
      </c>
      <c r="C26" s="199" t="str">
        <f t="shared" si="0"/>
        <v>Director_Administrativo_o_Financiero_o_Técnico_u_Operativo_R.F.Planeación</v>
      </c>
      <c r="D26" s="152" t="str">
        <f t="shared" si="3"/>
        <v>DAFTORF_P</v>
      </c>
      <c r="E26" s="186" t="s">
        <v>659</v>
      </c>
      <c r="F26" s="186" t="s">
        <v>661</v>
      </c>
      <c r="G26" s="186" t="s">
        <v>108</v>
      </c>
      <c r="H26" s="186" t="s">
        <v>576</v>
      </c>
      <c r="I26" s="219" t="s">
        <v>152</v>
      </c>
      <c r="J26" s="299" t="str">
        <f t="shared" si="2"/>
        <v>Director_Administrativo_o_Financiero_o_Técnico_u_Operativo_R.F.PlaneaciónDireccionar y liderar al Equipo de Auditoría en el conocimiento y entendimiento del sujeto de contro</v>
      </c>
      <c r="K26" s="187" t="s">
        <v>153</v>
      </c>
      <c r="L26" s="17"/>
      <c r="M26" s="170" t="s">
        <v>108</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38" customFormat="1" ht="51.75" thickBot="1" x14ac:dyDescent="0.3">
      <c r="A27" s="17"/>
      <c r="B27" s="169">
        <v>23</v>
      </c>
      <c r="C27" s="199" t="str">
        <f t="shared" si="0"/>
        <v>Director_Administrativo_o_Financiero_o_Técnico_u_Operativo_R.F.Planeación</v>
      </c>
      <c r="D27" s="152" t="str">
        <f t="shared" si="3"/>
        <v>DAFTORF_P</v>
      </c>
      <c r="E27" s="186" t="s">
        <v>659</v>
      </c>
      <c r="F27" s="186" t="s">
        <v>661</v>
      </c>
      <c r="G27" s="186" t="s">
        <v>108</v>
      </c>
      <c r="H27" s="186" t="s">
        <v>576</v>
      </c>
      <c r="I27" s="219" t="s">
        <v>154</v>
      </c>
      <c r="J27" s="299" t="str">
        <f t="shared" si="2"/>
        <v>Director_Administrativo_o_Financiero_o_Técnico_u_Operativo_R.F.PlaneaciónDireccionar y liderar al Equipo de Auditoría, participando en la planificación de los trabajos de co</v>
      </c>
      <c r="K27" s="188" t="s">
        <v>112</v>
      </c>
      <c r="L27" s="17"/>
      <c r="M27" s="170" t="s">
        <v>122</v>
      </c>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customFormat="1" ht="48.75" thickBot="1" x14ac:dyDescent="0.3">
      <c r="A28" s="17"/>
      <c r="B28" s="169">
        <v>24</v>
      </c>
      <c r="C28" s="199" t="str">
        <f t="shared" si="0"/>
        <v>Director_Administrativo_o_Financiero_o_Técnico_u_Operativo_R.F.Planeación</v>
      </c>
      <c r="D28" s="152" t="str">
        <f t="shared" si="3"/>
        <v>DAFTORF_P</v>
      </c>
      <c r="E28" s="186" t="s">
        <v>659</v>
      </c>
      <c r="F28" s="186" t="s">
        <v>661</v>
      </c>
      <c r="G28" s="186" t="s">
        <v>108</v>
      </c>
      <c r="H28" s="186" t="s">
        <v>576</v>
      </c>
      <c r="I28" s="219" t="s">
        <v>155</v>
      </c>
      <c r="J28" s="299" t="str">
        <f t="shared" si="2"/>
        <v>Director_Administrativo_o_Financiero_o_Técnico_u_Operativo_R.F.PlaneaciónDireccionar y liderar al Equipo de Auditoría, participando en la elaboración y aprobación del plan d</v>
      </c>
      <c r="K28" s="188" t="s">
        <v>114</v>
      </c>
      <c r="L28" s="17"/>
      <c r="M28" s="170" t="s">
        <v>115</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8" customFormat="1" ht="48.75" thickBot="1" x14ac:dyDescent="0.3">
      <c r="A29" s="17"/>
      <c r="B29" s="169">
        <v>25</v>
      </c>
      <c r="C29" s="199" t="str">
        <f t="shared" si="0"/>
        <v>Director_Administrativo_o_Financiero_o_Técnico_u_Operativo_R.F.Informe</v>
      </c>
      <c r="D29" s="152" t="str">
        <f t="shared" si="3"/>
        <v>DAFTORF_I</v>
      </c>
      <c r="E29" s="186" t="s">
        <v>659</v>
      </c>
      <c r="F29" s="186" t="s">
        <v>661</v>
      </c>
      <c r="G29" s="186" t="s">
        <v>122</v>
      </c>
      <c r="H29" s="186" t="s">
        <v>577</v>
      </c>
      <c r="I29" s="220" t="s">
        <v>159</v>
      </c>
      <c r="J29" s="299" t="str">
        <f t="shared" si="2"/>
        <v xml:space="preserve">Director_Administrativo_o_Financiero_o_Técnico_u_Operativo_R.F.InformeDireccionar y liderar al Equipo de Auditoría, participando en la elaboración del Informe Preliminar </v>
      </c>
      <c r="K29" s="188" t="s">
        <v>124</v>
      </c>
      <c r="L29" s="17"/>
      <c r="M29" s="170" t="s">
        <v>147</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8" customFormat="1" ht="48.75" thickBot="1" x14ac:dyDescent="0.3">
      <c r="A30" s="17"/>
      <c r="B30" s="169">
        <v>26</v>
      </c>
      <c r="C30" s="199" t="str">
        <f t="shared" si="0"/>
        <v>Director_Administrativo_o_Financiero_o_Técnico_u_Operativo_R.F.Informe</v>
      </c>
      <c r="D30" s="152" t="str">
        <f t="shared" si="3"/>
        <v>DAFTORF_I</v>
      </c>
      <c r="E30" s="186" t="s">
        <v>659</v>
      </c>
      <c r="F30" s="186" t="s">
        <v>661</v>
      </c>
      <c r="G30" s="186" t="s">
        <v>122</v>
      </c>
      <c r="H30" s="186" t="s">
        <v>577</v>
      </c>
      <c r="I30" s="219" t="s">
        <v>160</v>
      </c>
      <c r="J30" s="299" t="str">
        <f t="shared" si="2"/>
        <v>Director_Administrativo_o_Financiero_o_Técnico_u_Operativo_R.F.InformeDireccionar y liderar al Equipo de Auditoría, participando en la evaluación de  la respuesta de la e</v>
      </c>
      <c r="K30" s="188" t="s">
        <v>126</v>
      </c>
      <c r="L30" s="17"/>
      <c r="M30" s="170" t="s">
        <v>127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8" customFormat="1" ht="48.75" thickBot="1" x14ac:dyDescent="0.3">
      <c r="A31" s="17"/>
      <c r="B31" s="169">
        <v>27</v>
      </c>
      <c r="C31" s="199" t="str">
        <f t="shared" si="0"/>
        <v>Director_Administrativo_o_Financiero_o_Técnico_u_Operativo_R.F.Ejecución</v>
      </c>
      <c r="D31" s="152" t="str">
        <f t="shared" si="3"/>
        <v>DAFTORF_E</v>
      </c>
      <c r="E31" s="186" t="s">
        <v>659</v>
      </c>
      <c r="F31" s="186" t="s">
        <v>661</v>
      </c>
      <c r="G31" s="186" t="s">
        <v>115</v>
      </c>
      <c r="H31" s="186" t="s">
        <v>578</v>
      </c>
      <c r="I31" s="219" t="s">
        <v>157</v>
      </c>
      <c r="J31" s="299" t="str">
        <f t="shared" si="2"/>
        <v>Director_Administrativo_o_Financiero_o_Técnico_u_Operativo_R.F.EjecuciónDireccionar y liderar al Equipo de Auditoría, participando en la determinación y estructuración de l</v>
      </c>
      <c r="K31" s="188" t="s">
        <v>119</v>
      </c>
      <c r="L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8" customFormat="1" ht="48.75" thickBot="1" x14ac:dyDescent="0.3">
      <c r="A32" s="17"/>
      <c r="B32" s="169">
        <v>28</v>
      </c>
      <c r="C32" s="199" t="str">
        <f t="shared" si="0"/>
        <v>Director_Administrativo_o_Financiero_o_Técnico_u_Operativo_R.F.Ejecución</v>
      </c>
      <c r="D32" s="152" t="str">
        <f t="shared" si="3"/>
        <v>DAFTORF_E</v>
      </c>
      <c r="E32" s="186" t="s">
        <v>659</v>
      </c>
      <c r="F32" s="186" t="s">
        <v>661</v>
      </c>
      <c r="G32" s="186" t="s">
        <v>115</v>
      </c>
      <c r="H32" s="186" t="s">
        <v>578</v>
      </c>
      <c r="I32" s="219" t="s">
        <v>158</v>
      </c>
      <c r="J32" s="299" t="str">
        <f t="shared" si="2"/>
        <v>Director_Administrativo_o_Financiero_o_Técnico_u_Operativo_R.F.EjecuciónDireccionar y liderar al Equipo de Auditoría, participando, en la evaluación de la gestión fiscal, s</v>
      </c>
      <c r="K32" s="188" t="s">
        <v>121</v>
      </c>
      <c r="L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customFormat="1" ht="60.75" thickBot="1" x14ac:dyDescent="0.3">
      <c r="A33" s="17"/>
      <c r="B33" s="169">
        <v>29</v>
      </c>
      <c r="C33" s="199" t="str">
        <f t="shared" si="0"/>
        <v>Director_Administrativo_o_Financiero_o_Técnico_u_Operativo_R.F.Actividades previas</v>
      </c>
      <c r="D33" s="152" t="str">
        <f t="shared" si="3"/>
        <v>DAFTORF_APR</v>
      </c>
      <c r="E33" s="186" t="s">
        <v>659</v>
      </c>
      <c r="F33" s="186" t="s">
        <v>661</v>
      </c>
      <c r="G33" s="186" t="s">
        <v>147</v>
      </c>
      <c r="H33" s="186" t="s">
        <v>580</v>
      </c>
      <c r="I33" s="219" t="s">
        <v>148</v>
      </c>
      <c r="J33" s="299" t="str">
        <f t="shared" si="2"/>
        <v>Director_Administrativo_o_Financiero_o_Técnico_u_Operativo_R.F.Actividades previasLlevar a cabo las actividades previas del trabajo de control fiscal a realizar en terminos de oportu</v>
      </c>
      <c r="K33" s="188" t="s">
        <v>149</v>
      </c>
      <c r="L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customFormat="1" ht="60.75" thickBot="1" x14ac:dyDescent="0.3">
      <c r="A34" s="17"/>
      <c r="B34" s="169">
        <v>30</v>
      </c>
      <c r="C34" s="199" t="str">
        <f t="shared" si="0"/>
        <v>Director_Administrativo_o_Financiero_o_Técnico_u_Operativo_R.F.Actividades posteriores</v>
      </c>
      <c r="D34" s="152" t="str">
        <f t="shared" si="3"/>
        <v>DAFTORF_APO</v>
      </c>
      <c r="E34" s="186" t="s">
        <v>659</v>
      </c>
      <c r="F34" s="186" t="s">
        <v>661</v>
      </c>
      <c r="G34" s="186" t="s">
        <v>127</v>
      </c>
      <c r="H34" s="186" t="s">
        <v>579</v>
      </c>
      <c r="I34" s="219" t="s">
        <v>163</v>
      </c>
      <c r="J34" s="299" t="str">
        <f t="shared" si="2"/>
        <v xml:space="preserve">Director_Administrativo_o_Financiero_o_Técnico_u_Operativo_R.F.Actividades posterioresRemitir  los hallazgos al despacho del Contralor diligenciando los modelos y/o oficios  de traslado </v>
      </c>
      <c r="K34" s="188" t="s">
        <v>164</v>
      </c>
      <c r="L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customFormat="1" ht="45.75" thickBot="1" x14ac:dyDescent="0.3">
      <c r="A35" s="17"/>
      <c r="B35" s="169">
        <v>31</v>
      </c>
      <c r="C35" s="310" t="str">
        <f t="shared" si="0"/>
        <v>AUDITOR_FISCAL_DE_CONTRALORÍA_3Seguimiento</v>
      </c>
      <c r="D35" s="311" t="str">
        <f t="shared" si="3"/>
        <v>AF3_S</v>
      </c>
      <c r="E35" s="312" t="s">
        <v>664</v>
      </c>
      <c r="F35" s="313" t="s">
        <v>666</v>
      </c>
      <c r="G35" s="314" t="s">
        <v>130</v>
      </c>
      <c r="H35" s="314" t="s">
        <v>584</v>
      </c>
      <c r="I35" s="315" t="s">
        <v>131</v>
      </c>
      <c r="J35" s="316" t="str">
        <f t="shared" si="2"/>
        <v xml:space="preserve">AUDITOR_FISCAL_DE_CONTRALORÍA_3SeguimientoRealizar seguimiento, evaluación y cierre a los planes de mejoramiento suscritos por los sujetos de </v>
      </c>
      <c r="K35" s="317" t="s">
        <v>132</v>
      </c>
      <c r="L35" s="17"/>
      <c r="M35" s="314" t="s">
        <v>130</v>
      </c>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customFormat="1" ht="45.75" thickBot="1" x14ac:dyDescent="0.3">
      <c r="A36" s="17"/>
      <c r="B36" s="169">
        <v>32</v>
      </c>
      <c r="C36" s="310" t="str">
        <f t="shared" si="0"/>
        <v>AUDITOR_FISCAL_DE_CONTRALORÍA_3Planeación Estratégica</v>
      </c>
      <c r="D36" s="311" t="str">
        <f t="shared" si="3"/>
        <v>AF3_PE</v>
      </c>
      <c r="E36" s="312" t="s">
        <v>664</v>
      </c>
      <c r="F36" s="313" t="s">
        <v>666</v>
      </c>
      <c r="G36" s="314" t="s">
        <v>105</v>
      </c>
      <c r="H36" s="314" t="s">
        <v>575</v>
      </c>
      <c r="I36" s="318" t="s">
        <v>106</v>
      </c>
      <c r="J36" s="316" t="str">
        <f t="shared" si="2"/>
        <v>AUDITOR_FISCAL_DE_CONTRALORÍA_3Planeación EstratégicaParticipar en la formulación y estructuración del PVCFT y el Plan AnuALa de Informes Macro, poniendo</v>
      </c>
      <c r="K36" s="319" t="s">
        <v>107</v>
      </c>
      <c r="L36" s="17"/>
      <c r="M36" s="314" t="s">
        <v>105</v>
      </c>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customFormat="1" ht="45.75" thickBot="1" x14ac:dyDescent="0.3">
      <c r="A37" s="17"/>
      <c r="B37" s="169">
        <v>33</v>
      </c>
      <c r="C37" s="310" t="str">
        <f t="shared" ref="C37:C68" si="4">CONCATENATE(E37,G37)</f>
        <v>AUDITOR_FISCAL_DE_CONTRALORÍA_3Planeación</v>
      </c>
      <c r="D37" s="311" t="str">
        <f t="shared" si="3"/>
        <v>AF3_P</v>
      </c>
      <c r="E37" s="312" t="s">
        <v>664</v>
      </c>
      <c r="F37" s="313" t="s">
        <v>666</v>
      </c>
      <c r="G37" s="314" t="s">
        <v>108</v>
      </c>
      <c r="H37" s="314" t="s">
        <v>576</v>
      </c>
      <c r="I37" s="318" t="s">
        <v>152</v>
      </c>
      <c r="J37" s="316" t="str">
        <f t="shared" ref="J37:J68" si="5">CONCATENATE(E37,G37,MID(I37,1,100))</f>
        <v>AUDITOR_FISCAL_DE_CONTRALORÍA_3PlaneaciónDireccionar y liderar al Equipo de Auditoría en el conocimiento y entendimiento del sujeto de contro</v>
      </c>
      <c r="K37" s="320" t="s">
        <v>153</v>
      </c>
      <c r="L37" s="17"/>
      <c r="M37" s="314" t="s">
        <v>108</v>
      </c>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customFormat="1" ht="51.75" thickBot="1" x14ac:dyDescent="0.3">
      <c r="A38" s="17"/>
      <c r="B38" s="169">
        <v>34</v>
      </c>
      <c r="C38" s="310" t="str">
        <f t="shared" si="4"/>
        <v>AUDITOR_FISCAL_DE_CONTRALORÍA_3Planeación</v>
      </c>
      <c r="D38" s="311" t="str">
        <f t="shared" si="3"/>
        <v>AF3_P</v>
      </c>
      <c r="E38" s="312" t="s">
        <v>664</v>
      </c>
      <c r="F38" s="313" t="s">
        <v>666</v>
      </c>
      <c r="G38" s="314" t="s">
        <v>108</v>
      </c>
      <c r="H38" s="314" t="s">
        <v>576</v>
      </c>
      <c r="I38" s="318" t="s">
        <v>154</v>
      </c>
      <c r="J38" s="316" t="str">
        <f t="shared" si="5"/>
        <v>AUDITOR_FISCAL_DE_CONTRALORÍA_3PlaneaciónDireccionar y liderar al Equipo de Auditoría, participando en la planificación de los trabajos de co</v>
      </c>
      <c r="K38" s="319" t="s">
        <v>112</v>
      </c>
      <c r="L38" s="17"/>
      <c r="M38" s="314" t="s">
        <v>122</v>
      </c>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customFormat="1" ht="45.75" thickBot="1" x14ac:dyDescent="0.3">
      <c r="A39" s="17"/>
      <c r="B39" s="169">
        <v>35</v>
      </c>
      <c r="C39" s="310" t="str">
        <f t="shared" si="4"/>
        <v>AUDITOR_FISCAL_DE_CONTRALORÍA_3Planeación</v>
      </c>
      <c r="D39" s="311" t="str">
        <f t="shared" si="3"/>
        <v>AF3_P</v>
      </c>
      <c r="E39" s="312" t="s">
        <v>664</v>
      </c>
      <c r="F39" s="313" t="s">
        <v>666</v>
      </c>
      <c r="G39" s="314" t="s">
        <v>108</v>
      </c>
      <c r="H39" s="314" t="s">
        <v>576</v>
      </c>
      <c r="I39" s="318" t="s">
        <v>155</v>
      </c>
      <c r="J39" s="316" t="str">
        <f t="shared" si="5"/>
        <v>AUDITOR_FISCAL_DE_CONTRALORÍA_3PlaneaciónDireccionar y liderar al Equipo de Auditoría, participando en la elaboración y aprobación del plan d</v>
      </c>
      <c r="K39" s="319" t="s">
        <v>114</v>
      </c>
      <c r="L39" s="17"/>
      <c r="M39" s="314" t="s">
        <v>115</v>
      </c>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customFormat="1" ht="48.75" thickBot="1" x14ac:dyDescent="0.3">
      <c r="A40" s="17"/>
      <c r="B40" s="169">
        <v>36</v>
      </c>
      <c r="C40" s="310" t="str">
        <f t="shared" si="4"/>
        <v>AUDITOR_FISCAL_DE_CONTRALORÍA_3Informe</v>
      </c>
      <c r="D40" s="311" t="str">
        <f t="shared" si="3"/>
        <v>AF3_I</v>
      </c>
      <c r="E40" s="312" t="s">
        <v>664</v>
      </c>
      <c r="F40" s="313" t="s">
        <v>666</v>
      </c>
      <c r="G40" s="314" t="s">
        <v>122</v>
      </c>
      <c r="H40" s="314" t="s">
        <v>577</v>
      </c>
      <c r="I40" s="321" t="s">
        <v>159</v>
      </c>
      <c r="J40" s="316" t="str">
        <f t="shared" si="5"/>
        <v xml:space="preserve">AUDITOR_FISCAL_DE_CONTRALORÍA_3InformeDireccionar y liderar al Equipo de Auditoría, participando en la elaboración del Informe Preliminar </v>
      </c>
      <c r="K40" s="319" t="s">
        <v>124</v>
      </c>
      <c r="L40" s="17"/>
      <c r="M40" s="314" t="s">
        <v>142</v>
      </c>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customFormat="1" ht="45.75" thickBot="1" x14ac:dyDescent="0.3">
      <c r="A41" s="17"/>
      <c r="B41" s="169">
        <v>37</v>
      </c>
      <c r="C41" s="310" t="str">
        <f t="shared" si="4"/>
        <v>AUDITOR_FISCAL_DE_CONTRALORÍA_3Informe</v>
      </c>
      <c r="D41" s="311" t="str">
        <f t="shared" si="3"/>
        <v>AF3_I</v>
      </c>
      <c r="E41" s="312" t="s">
        <v>664</v>
      </c>
      <c r="F41" s="313" t="s">
        <v>666</v>
      </c>
      <c r="G41" s="314" t="s">
        <v>122</v>
      </c>
      <c r="H41" s="314" t="s">
        <v>577</v>
      </c>
      <c r="I41" s="318" t="s">
        <v>160</v>
      </c>
      <c r="J41" s="316" t="str">
        <f t="shared" si="5"/>
        <v>AUDITOR_FISCAL_DE_CONTRALORÍA_3InformeDireccionar y liderar al Equipo de Auditoría, participando en la evaluación de  la respuesta de la e</v>
      </c>
      <c r="K41" s="319" t="s">
        <v>126</v>
      </c>
      <c r="L41" s="17"/>
      <c r="M41" s="314" t="s">
        <v>147</v>
      </c>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customFormat="1" ht="45.75" thickBot="1" x14ac:dyDescent="0.3">
      <c r="A42" s="17"/>
      <c r="B42" s="169">
        <v>38</v>
      </c>
      <c r="C42" s="310" t="str">
        <f t="shared" si="4"/>
        <v>AUDITOR_FISCAL_DE_CONTRALORÍA_3Ejecución</v>
      </c>
      <c r="D42" s="311" t="str">
        <f t="shared" si="3"/>
        <v>AF3_E</v>
      </c>
      <c r="E42" s="312" t="s">
        <v>664</v>
      </c>
      <c r="F42" s="313" t="s">
        <v>666</v>
      </c>
      <c r="G42" s="314" t="s">
        <v>115</v>
      </c>
      <c r="H42" s="314" t="s">
        <v>578</v>
      </c>
      <c r="I42" s="318" t="s">
        <v>156</v>
      </c>
      <c r="J42" s="316" t="str">
        <f t="shared" si="5"/>
        <v>AUDITOR_FISCAL_DE_CONTRALORÍA_3EjecuciónDireccionar y liderar al Equipo de Auditoría, participando en el desarrollo de los procedimientos de</v>
      </c>
      <c r="K42" s="319" t="s">
        <v>117</v>
      </c>
      <c r="L42" s="17"/>
      <c r="M42" s="314" t="s">
        <v>127</v>
      </c>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customFormat="1" ht="45.75" thickBot="1" x14ac:dyDescent="0.3">
      <c r="A43" s="17"/>
      <c r="B43" s="169">
        <v>39</v>
      </c>
      <c r="C43" s="310" t="str">
        <f t="shared" si="4"/>
        <v>AUDITOR_FISCAL_DE_CONTRALORÍA_3Ejecución</v>
      </c>
      <c r="D43" s="311" t="str">
        <f t="shared" si="3"/>
        <v>AF3_E</v>
      </c>
      <c r="E43" s="312" t="s">
        <v>664</v>
      </c>
      <c r="F43" s="313" t="s">
        <v>666</v>
      </c>
      <c r="G43" s="314" t="s">
        <v>115</v>
      </c>
      <c r="H43" s="314" t="s">
        <v>578</v>
      </c>
      <c r="I43" s="318" t="s">
        <v>157</v>
      </c>
      <c r="J43" s="316" t="str">
        <f t="shared" si="5"/>
        <v>AUDITOR_FISCAL_DE_CONTRALORÍA_3EjecuciónDireccionar y liderar al Equipo de Auditoría, participando en la determinación y estructuración de l</v>
      </c>
      <c r="K43" s="319" t="s">
        <v>119</v>
      </c>
      <c r="L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customFormat="1" ht="45.75" thickBot="1" x14ac:dyDescent="0.3">
      <c r="A44" s="17"/>
      <c r="B44" s="169">
        <v>40</v>
      </c>
      <c r="C44" s="310" t="str">
        <f t="shared" si="4"/>
        <v>AUDITOR_FISCAL_DE_CONTRALORÍA_3Ejecución</v>
      </c>
      <c r="D44" s="311" t="str">
        <f t="shared" si="3"/>
        <v>AF3_E</v>
      </c>
      <c r="E44" s="312" t="s">
        <v>664</v>
      </c>
      <c r="F44" s="313" t="s">
        <v>666</v>
      </c>
      <c r="G44" s="314" t="s">
        <v>115</v>
      </c>
      <c r="H44" s="314" t="s">
        <v>578</v>
      </c>
      <c r="I44" s="318" t="s">
        <v>158</v>
      </c>
      <c r="J44" s="316" t="str">
        <f t="shared" si="5"/>
        <v>AUDITOR_FISCAL_DE_CONTRALORÍA_3EjecuciónDireccionar y liderar al Equipo de Auditoría, participando, en la evaluación de la gestión fiscal, s</v>
      </c>
      <c r="K44" s="319" t="s">
        <v>121</v>
      </c>
      <c r="L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customFormat="1" ht="45.75" thickBot="1" x14ac:dyDescent="0.3">
      <c r="A45" s="17"/>
      <c r="B45" s="169"/>
      <c r="C45" s="310" t="str">
        <f t="shared" si="4"/>
        <v>AUDITOR_FISCAL_DE_CONTRALORÍA_3Control Fiscal Macro</v>
      </c>
      <c r="D45" s="311" t="str">
        <f t="shared" si="3"/>
        <v>AF3_CFM</v>
      </c>
      <c r="E45" s="312" t="s">
        <v>664</v>
      </c>
      <c r="F45" s="313" t="s">
        <v>666</v>
      </c>
      <c r="G45" s="314" t="s">
        <v>142</v>
      </c>
      <c r="H45" s="314" t="s">
        <v>585</v>
      </c>
      <c r="I45" s="318" t="s">
        <v>144</v>
      </c>
      <c r="J45" s="316" t="str">
        <f t="shared" si="5"/>
        <v>AUDITOR_FISCAL_DE_CONTRALORÍA_3Control Fiscal MacroLlevar a cabo la ejecución y control de los informes macro asignados  poniendo el conocimiento, expe</v>
      </c>
      <c r="K45" s="319" t="s">
        <v>145</v>
      </c>
      <c r="L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customFormat="1" ht="48.75" thickBot="1" x14ac:dyDescent="0.3">
      <c r="A46" s="17"/>
      <c r="B46" s="169"/>
      <c r="C46" s="310" t="str">
        <f t="shared" si="4"/>
        <v>AUDITOR_FISCAL_DE_CONTRALORÍA_3Actividades previas</v>
      </c>
      <c r="D46" s="311" t="str">
        <f t="shared" si="3"/>
        <v>AF3_APR</v>
      </c>
      <c r="E46" s="312" t="s">
        <v>664</v>
      </c>
      <c r="F46" s="313" t="s">
        <v>666</v>
      </c>
      <c r="G46" s="314" t="s">
        <v>147</v>
      </c>
      <c r="H46" s="314" t="s">
        <v>580</v>
      </c>
      <c r="I46" s="322" t="s">
        <v>150</v>
      </c>
      <c r="J46" s="316" t="str">
        <f t="shared" si="5"/>
        <v xml:space="preserve">AUDITOR_FISCAL_DE_CONTRALORÍA_3Actividades previasConformar  la Carpeta Digital y Física de todas las actuaciones de control fiscal en desarrollo del </v>
      </c>
      <c r="K46" s="319" t="s">
        <v>151</v>
      </c>
      <c r="L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customFormat="1" ht="48.75" thickBot="1" x14ac:dyDescent="0.3">
      <c r="A47" s="17"/>
      <c r="B47" s="169"/>
      <c r="C47" s="310" t="str">
        <f t="shared" si="4"/>
        <v>AUDITOR_FISCAL_DE_CONTRALORÍA_3Actividades posteriores</v>
      </c>
      <c r="D47" s="311" t="str">
        <f t="shared" ref="D47:D78" si="6">CONCATENATE(F47,"_",H47)</f>
        <v>AF3_APO</v>
      </c>
      <c r="E47" s="312" t="s">
        <v>664</v>
      </c>
      <c r="F47" s="313" t="s">
        <v>666</v>
      </c>
      <c r="G47" s="314" t="s">
        <v>127</v>
      </c>
      <c r="H47" s="314" t="s">
        <v>579</v>
      </c>
      <c r="I47" s="318" t="s">
        <v>161</v>
      </c>
      <c r="J47" s="316" t="str">
        <f t="shared" si="5"/>
        <v xml:space="preserve">AUDITOR_FISCAL_DE_CONTRALORÍA_3Actividades posterioresRedactar y documentar los beneficios del control fiscal detectados en el desarrollo de la actuación </v>
      </c>
      <c r="K47" s="319" t="s">
        <v>162</v>
      </c>
      <c r="L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customFormat="1" ht="48.75" thickBot="1" x14ac:dyDescent="0.3">
      <c r="A48" s="17"/>
      <c r="B48" s="169"/>
      <c r="C48" s="310" t="str">
        <f t="shared" si="4"/>
        <v>AUDITOR_FISCAL_DE_CONTRALORÍA_3Actividades posteriores</v>
      </c>
      <c r="D48" s="311" t="str">
        <f t="shared" si="6"/>
        <v>AF3_APO</v>
      </c>
      <c r="E48" s="312" t="s">
        <v>664</v>
      </c>
      <c r="F48" s="313" t="s">
        <v>666</v>
      </c>
      <c r="G48" s="314" t="s">
        <v>127</v>
      </c>
      <c r="H48" s="323" t="s">
        <v>579</v>
      </c>
      <c r="I48" s="324" t="s">
        <v>163</v>
      </c>
      <c r="J48" s="316" t="str">
        <f t="shared" si="5"/>
        <v xml:space="preserve">AUDITOR_FISCAL_DE_CONTRALORÍA_3Actividades posterioresRemitir  los hallazgos al despacho del Contralor diligenciando los modelos y/o oficios  de traslado </v>
      </c>
      <c r="K48" s="325" t="s">
        <v>164</v>
      </c>
      <c r="L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8" customFormat="1" ht="48.75" thickBot="1" x14ac:dyDescent="0.3">
      <c r="A49" s="17"/>
      <c r="B49" s="169"/>
      <c r="C49" s="326" t="str">
        <f t="shared" si="4"/>
        <v>AUDITOR_FISCAL_DE_CONTRALORÍA_3Actividades posteriores</v>
      </c>
      <c r="D49" s="327" t="str">
        <f t="shared" si="6"/>
        <v>AF3_APO</v>
      </c>
      <c r="E49" s="312" t="s">
        <v>664</v>
      </c>
      <c r="F49" s="313" t="s">
        <v>666</v>
      </c>
      <c r="G49" s="323" t="s">
        <v>127</v>
      </c>
      <c r="H49" s="328" t="s">
        <v>579</v>
      </c>
      <c r="I49" s="329" t="s">
        <v>128</v>
      </c>
      <c r="J49" s="330" t="str">
        <f t="shared" si="5"/>
        <v>AUDITOR_FISCAL_DE_CONTRALORÍA_3Actividades posterioresVerificar que el Plan de Mejoramiento y sus correspondientes informes de avance semestral (con corte</v>
      </c>
      <c r="K49" s="331" t="s">
        <v>129</v>
      </c>
      <c r="L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8" customFormat="1" ht="45.75" thickBot="1" x14ac:dyDescent="0.3">
      <c r="A50" s="17"/>
      <c r="B50" s="169">
        <v>41</v>
      </c>
      <c r="C50" s="197" t="str">
        <f t="shared" si="4"/>
        <v>AUDITOR_FISCAL_DE_CONTRALORÍA_2Seguimiento</v>
      </c>
      <c r="D50" s="184" t="str">
        <f t="shared" si="6"/>
        <v>AF2_S</v>
      </c>
      <c r="E50" s="175" t="s">
        <v>663</v>
      </c>
      <c r="F50" s="185" t="s">
        <v>583</v>
      </c>
      <c r="G50" s="176" t="s">
        <v>130</v>
      </c>
      <c r="H50" s="176" t="s">
        <v>584</v>
      </c>
      <c r="I50" s="224" t="s">
        <v>131</v>
      </c>
      <c r="J50" s="177" t="str">
        <f t="shared" si="5"/>
        <v xml:space="preserve">AUDITOR_FISCAL_DE_CONTRALORÍA_2SeguimientoRealizar seguimiento, evaluación y cierre a los planes de mejoramiento suscritos por los sujetos de </v>
      </c>
      <c r="K50" s="178" t="s">
        <v>132</v>
      </c>
      <c r="L50" s="17"/>
      <c r="M50" s="176" t="s">
        <v>130</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8" customFormat="1" ht="45.75" thickBot="1" x14ac:dyDescent="0.3">
      <c r="A51" s="17"/>
      <c r="B51" s="169">
        <v>42</v>
      </c>
      <c r="C51" s="197" t="str">
        <f t="shared" si="4"/>
        <v>AUDITOR_FISCAL_DE_CONTRALORÍA_2Planeación Estratégica</v>
      </c>
      <c r="D51" s="184" t="str">
        <f t="shared" si="6"/>
        <v>AF2_PE</v>
      </c>
      <c r="E51" s="175" t="s">
        <v>663</v>
      </c>
      <c r="F51" s="185" t="s">
        <v>583</v>
      </c>
      <c r="G51" s="176" t="s">
        <v>105</v>
      </c>
      <c r="H51" s="176" t="s">
        <v>575</v>
      </c>
      <c r="I51" s="216" t="s">
        <v>106</v>
      </c>
      <c r="J51" s="177" t="str">
        <f t="shared" si="5"/>
        <v>AUDITOR_FISCAL_DE_CONTRALORÍA_2Planeación EstratégicaParticipar en la formulación y estructuración del PVCFT y el Plan AnuALa de Informes Macro, poniendo</v>
      </c>
      <c r="K51" s="180" t="s">
        <v>107</v>
      </c>
      <c r="L51" s="17"/>
      <c r="M51" s="176" t="s">
        <v>105</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8" customFormat="1" ht="45.75" thickBot="1" x14ac:dyDescent="0.3">
      <c r="A52" s="17"/>
      <c r="B52" s="169">
        <v>43</v>
      </c>
      <c r="C52" s="197" t="str">
        <f t="shared" si="4"/>
        <v>AUDITOR_FISCAL_DE_CONTRALORÍA_2Planeación</v>
      </c>
      <c r="D52" s="184" t="str">
        <f t="shared" si="6"/>
        <v>AF2_P</v>
      </c>
      <c r="E52" s="175" t="s">
        <v>663</v>
      </c>
      <c r="F52" s="185" t="s">
        <v>583</v>
      </c>
      <c r="G52" s="176" t="s">
        <v>108</v>
      </c>
      <c r="H52" s="176" t="s">
        <v>576</v>
      </c>
      <c r="I52" s="216" t="s">
        <v>152</v>
      </c>
      <c r="J52" s="177" t="str">
        <f t="shared" si="5"/>
        <v>AUDITOR_FISCAL_DE_CONTRALORÍA_2PlaneaciónDireccionar y liderar al Equipo de Auditoría en el conocimiento y entendimiento del sujeto de contro</v>
      </c>
      <c r="K52" s="179" t="s">
        <v>153</v>
      </c>
      <c r="L52" s="17"/>
      <c r="M52" s="176" t="s">
        <v>108</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8" customFormat="1" ht="51.75" thickBot="1" x14ac:dyDescent="0.3">
      <c r="A53" s="17"/>
      <c r="B53" s="169">
        <v>44</v>
      </c>
      <c r="C53" s="197" t="str">
        <f t="shared" si="4"/>
        <v>AUDITOR_FISCAL_DE_CONTRALORÍA_2Planeación</v>
      </c>
      <c r="D53" s="184" t="str">
        <f t="shared" si="6"/>
        <v>AF2_P</v>
      </c>
      <c r="E53" s="175" t="s">
        <v>663</v>
      </c>
      <c r="F53" s="185" t="s">
        <v>583</v>
      </c>
      <c r="G53" s="176" t="s">
        <v>108</v>
      </c>
      <c r="H53" s="176" t="s">
        <v>576</v>
      </c>
      <c r="I53" s="216" t="s">
        <v>154</v>
      </c>
      <c r="J53" s="177" t="str">
        <f t="shared" si="5"/>
        <v>AUDITOR_FISCAL_DE_CONTRALORÍA_2PlaneaciónDireccionar y liderar al Equipo de Auditoría, participando en la planificación de los trabajos de co</v>
      </c>
      <c r="K53" s="180" t="s">
        <v>112</v>
      </c>
      <c r="L53" s="17"/>
      <c r="M53" s="176" t="s">
        <v>122</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8" customFormat="1" ht="45.75" thickBot="1" x14ac:dyDescent="0.3">
      <c r="A54" s="17"/>
      <c r="B54" s="169">
        <v>45</v>
      </c>
      <c r="C54" s="197" t="str">
        <f t="shared" si="4"/>
        <v>AUDITOR_FISCAL_DE_CONTRALORÍA_2Planeación</v>
      </c>
      <c r="D54" s="184" t="str">
        <f t="shared" si="6"/>
        <v>AF2_P</v>
      </c>
      <c r="E54" s="175" t="s">
        <v>663</v>
      </c>
      <c r="F54" s="185" t="s">
        <v>583</v>
      </c>
      <c r="G54" s="176" t="s">
        <v>108</v>
      </c>
      <c r="H54" s="176" t="s">
        <v>576</v>
      </c>
      <c r="I54" s="216" t="s">
        <v>155</v>
      </c>
      <c r="J54" s="177" t="str">
        <f t="shared" si="5"/>
        <v>AUDITOR_FISCAL_DE_CONTRALORÍA_2PlaneaciónDireccionar y liderar al Equipo de Auditoría, participando en la elaboración y aprobación del plan d</v>
      </c>
      <c r="K54" s="180" t="s">
        <v>114</v>
      </c>
      <c r="L54" s="17"/>
      <c r="M54" s="176" t="s">
        <v>115</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customFormat="1" ht="48.75" thickBot="1" x14ac:dyDescent="0.3">
      <c r="A55" s="17"/>
      <c r="B55" s="169">
        <v>46</v>
      </c>
      <c r="C55" s="197" t="str">
        <f t="shared" si="4"/>
        <v>AUDITOR_FISCAL_DE_CONTRALORÍA_2Informe</v>
      </c>
      <c r="D55" s="184" t="str">
        <f t="shared" si="6"/>
        <v>AF2_I</v>
      </c>
      <c r="E55" s="175" t="s">
        <v>663</v>
      </c>
      <c r="F55" s="185" t="s">
        <v>583</v>
      </c>
      <c r="G55" s="176" t="s">
        <v>122</v>
      </c>
      <c r="H55" s="176" t="s">
        <v>577</v>
      </c>
      <c r="I55" s="217" t="s">
        <v>159</v>
      </c>
      <c r="J55" s="177" t="str">
        <f t="shared" si="5"/>
        <v xml:space="preserve">AUDITOR_FISCAL_DE_CONTRALORÍA_2InformeDireccionar y liderar al Equipo de Auditoría, participando en la elaboración del Informe Preliminar </v>
      </c>
      <c r="K55" s="180" t="s">
        <v>124</v>
      </c>
      <c r="L55" s="17"/>
      <c r="M55" s="176" t="s">
        <v>142</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8" customFormat="1" ht="45.75" thickBot="1" x14ac:dyDescent="0.3">
      <c r="A56" s="17"/>
      <c r="B56" s="169">
        <v>47</v>
      </c>
      <c r="C56" s="197" t="str">
        <f t="shared" si="4"/>
        <v>AUDITOR_FISCAL_DE_CONTRALORÍA_2Informe</v>
      </c>
      <c r="D56" s="184" t="str">
        <f t="shared" si="6"/>
        <v>AF2_I</v>
      </c>
      <c r="E56" s="175" t="s">
        <v>663</v>
      </c>
      <c r="F56" s="185" t="s">
        <v>583</v>
      </c>
      <c r="G56" s="176" t="s">
        <v>122</v>
      </c>
      <c r="H56" s="176" t="s">
        <v>577</v>
      </c>
      <c r="I56" s="216" t="s">
        <v>160</v>
      </c>
      <c r="J56" s="177" t="str">
        <f t="shared" si="5"/>
        <v>AUDITOR_FISCAL_DE_CONTRALORÍA_2InformeDireccionar y liderar al Equipo de Auditoría, participando en la evaluación de  la respuesta de la e</v>
      </c>
      <c r="K56" s="180" t="s">
        <v>126</v>
      </c>
      <c r="L56" s="17"/>
      <c r="M56" s="176" t="s">
        <v>147</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8" customFormat="1" ht="45.75" thickBot="1" x14ac:dyDescent="0.3">
      <c r="A57" s="17"/>
      <c r="B57" s="169">
        <v>48</v>
      </c>
      <c r="C57" s="197" t="str">
        <f t="shared" si="4"/>
        <v>AUDITOR_FISCAL_DE_CONTRALORÍA_2Ejecución</v>
      </c>
      <c r="D57" s="184" t="str">
        <f t="shared" si="6"/>
        <v>AF2_E</v>
      </c>
      <c r="E57" s="175" t="s">
        <v>663</v>
      </c>
      <c r="F57" s="185" t="s">
        <v>583</v>
      </c>
      <c r="G57" s="176" t="s">
        <v>115</v>
      </c>
      <c r="H57" s="176" t="s">
        <v>578</v>
      </c>
      <c r="I57" s="216" t="s">
        <v>156</v>
      </c>
      <c r="J57" s="177" t="str">
        <f t="shared" si="5"/>
        <v>AUDITOR_FISCAL_DE_CONTRALORÍA_2EjecuciónDireccionar y liderar al Equipo de Auditoría, participando en el desarrollo de los procedimientos de</v>
      </c>
      <c r="K57" s="180" t="s">
        <v>117</v>
      </c>
      <c r="L57" s="17"/>
      <c r="M57" s="176" t="s">
        <v>127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8" customFormat="1" ht="45.75" thickBot="1" x14ac:dyDescent="0.3">
      <c r="A58" s="17"/>
      <c r="B58" s="169">
        <v>49</v>
      </c>
      <c r="C58" s="197" t="str">
        <f t="shared" si="4"/>
        <v>AUDITOR_FISCAL_DE_CONTRALORÍA_2Ejecución</v>
      </c>
      <c r="D58" s="184" t="str">
        <f t="shared" si="6"/>
        <v>AF2_E</v>
      </c>
      <c r="E58" s="175" t="s">
        <v>663</v>
      </c>
      <c r="F58" s="185" t="s">
        <v>583</v>
      </c>
      <c r="G58" s="176" t="s">
        <v>115</v>
      </c>
      <c r="H58" s="176" t="s">
        <v>578</v>
      </c>
      <c r="I58" s="216" t="s">
        <v>157</v>
      </c>
      <c r="J58" s="177" t="str">
        <f t="shared" si="5"/>
        <v>AUDITOR_FISCAL_DE_CONTRALORÍA_2EjecuciónDireccionar y liderar al Equipo de Auditoría, participando en la determinación y estructuración de l</v>
      </c>
      <c r="K58" s="180" t="s">
        <v>119</v>
      </c>
      <c r="L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8" customFormat="1" ht="45.75" thickBot="1" x14ac:dyDescent="0.3">
      <c r="A59" s="17"/>
      <c r="B59" s="169">
        <v>50</v>
      </c>
      <c r="C59" s="197" t="str">
        <f t="shared" si="4"/>
        <v>AUDITOR_FISCAL_DE_CONTRALORÍA_2Ejecución</v>
      </c>
      <c r="D59" s="184" t="str">
        <f t="shared" si="6"/>
        <v>AF2_E</v>
      </c>
      <c r="E59" s="175" t="s">
        <v>663</v>
      </c>
      <c r="F59" s="185" t="s">
        <v>583</v>
      </c>
      <c r="G59" s="176" t="s">
        <v>115</v>
      </c>
      <c r="H59" s="176" t="s">
        <v>578</v>
      </c>
      <c r="I59" s="216" t="s">
        <v>158</v>
      </c>
      <c r="J59" s="177" t="str">
        <f t="shared" si="5"/>
        <v>AUDITOR_FISCAL_DE_CONTRALORÍA_2EjecuciónDireccionar y liderar al Equipo de Auditoría, participando, en la evaluación de la gestión fiscal, s</v>
      </c>
      <c r="K59" s="180" t="s">
        <v>121</v>
      </c>
      <c r="L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8" customFormat="1" ht="45.75" thickBot="1" x14ac:dyDescent="0.3">
      <c r="A60" s="17"/>
      <c r="B60" s="169">
        <v>51</v>
      </c>
      <c r="C60" s="197" t="str">
        <f t="shared" si="4"/>
        <v>AUDITOR_FISCAL_DE_CONTRALORÍA_2Control Fiscal Macro</v>
      </c>
      <c r="D60" s="184" t="str">
        <f t="shared" si="6"/>
        <v>AF2_CFM</v>
      </c>
      <c r="E60" s="175" t="s">
        <v>663</v>
      </c>
      <c r="F60" s="185" t="s">
        <v>583</v>
      </c>
      <c r="G60" s="176" t="s">
        <v>142</v>
      </c>
      <c r="H60" s="176" t="s">
        <v>585</v>
      </c>
      <c r="I60" s="216" t="s">
        <v>144</v>
      </c>
      <c r="J60" s="177" t="str">
        <f t="shared" si="5"/>
        <v>AUDITOR_FISCAL_DE_CONTRALORÍA_2Control Fiscal MacroLlevar a cabo la ejecución y control de los informes macro asignados  poniendo el conocimiento, expe</v>
      </c>
      <c r="K60" s="180" t="s">
        <v>145</v>
      </c>
      <c r="L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8" customFormat="1" ht="48.75" thickBot="1" x14ac:dyDescent="0.3">
      <c r="A61" s="17"/>
      <c r="B61" s="169">
        <v>52</v>
      </c>
      <c r="C61" s="197" t="str">
        <f t="shared" si="4"/>
        <v>AUDITOR_FISCAL_DE_CONTRALORÍA_2Actividades previas</v>
      </c>
      <c r="D61" s="184" t="str">
        <f t="shared" si="6"/>
        <v>AF2_APR</v>
      </c>
      <c r="E61" s="175" t="s">
        <v>663</v>
      </c>
      <c r="F61" s="185" t="s">
        <v>583</v>
      </c>
      <c r="G61" s="176" t="s">
        <v>147</v>
      </c>
      <c r="H61" s="176" t="s">
        <v>580</v>
      </c>
      <c r="I61" s="218" t="s">
        <v>150</v>
      </c>
      <c r="J61" s="177" t="str">
        <f t="shared" si="5"/>
        <v xml:space="preserve">AUDITOR_FISCAL_DE_CONTRALORÍA_2Actividades previasConformar  la Carpeta Digital y Física de todas las actuaciones de control fiscal en desarrollo del </v>
      </c>
      <c r="K61" s="180" t="s">
        <v>151</v>
      </c>
      <c r="L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8" customFormat="1" ht="48.75" thickBot="1" x14ac:dyDescent="0.3">
      <c r="A62" s="17"/>
      <c r="B62" s="169">
        <v>53</v>
      </c>
      <c r="C62" s="197" t="str">
        <f t="shared" si="4"/>
        <v>AUDITOR_FISCAL_DE_CONTRALORÍA_2Actividades posteriores</v>
      </c>
      <c r="D62" s="184" t="str">
        <f t="shared" si="6"/>
        <v>AF2_APO</v>
      </c>
      <c r="E62" s="175" t="s">
        <v>663</v>
      </c>
      <c r="F62" s="185" t="s">
        <v>583</v>
      </c>
      <c r="G62" s="176" t="s">
        <v>127</v>
      </c>
      <c r="H62" s="176" t="s">
        <v>579</v>
      </c>
      <c r="I62" s="216" t="s">
        <v>161</v>
      </c>
      <c r="J62" s="177" t="str">
        <f t="shared" si="5"/>
        <v xml:space="preserve">AUDITOR_FISCAL_DE_CONTRALORÍA_2Actividades posterioresRedactar y documentar los beneficios del control fiscal detectados en el desarrollo de la actuación </v>
      </c>
      <c r="K62" s="180" t="s">
        <v>162</v>
      </c>
      <c r="L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8" customFormat="1" ht="48.75" thickBot="1" x14ac:dyDescent="0.3">
      <c r="A63" s="17"/>
      <c r="B63" s="169">
        <v>54</v>
      </c>
      <c r="C63" s="197" t="str">
        <f t="shared" si="4"/>
        <v>AUDITOR_FISCAL_DE_CONTRALORÍA_2Actividades posteriores</v>
      </c>
      <c r="D63" s="184" t="str">
        <f t="shared" si="6"/>
        <v>AF2_APO</v>
      </c>
      <c r="E63" s="175" t="s">
        <v>663</v>
      </c>
      <c r="F63" s="185" t="s">
        <v>583</v>
      </c>
      <c r="G63" s="176" t="s">
        <v>127</v>
      </c>
      <c r="H63" s="182" t="s">
        <v>579</v>
      </c>
      <c r="I63" s="222" t="s">
        <v>163</v>
      </c>
      <c r="J63" s="177" t="str">
        <f t="shared" si="5"/>
        <v xml:space="preserve">AUDITOR_FISCAL_DE_CONTRALORÍA_2Actividades posterioresRemitir  los hallazgos al despacho del Contralor diligenciando los modelos y/o oficios  de traslado </v>
      </c>
      <c r="K63" s="183" t="s">
        <v>164</v>
      </c>
      <c r="L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1:38" customFormat="1" ht="48.75" thickBot="1" x14ac:dyDescent="0.3">
      <c r="A64" s="17"/>
      <c r="B64" s="169">
        <v>55</v>
      </c>
      <c r="C64" s="198" t="str">
        <f t="shared" si="4"/>
        <v>AUDITOR_FISCAL_DE_CONTRALORÍA_2Actividades posteriores</v>
      </c>
      <c r="D64" s="189" t="str">
        <f t="shared" si="6"/>
        <v>AF2_APO</v>
      </c>
      <c r="E64" s="175" t="s">
        <v>663</v>
      </c>
      <c r="F64" s="190" t="s">
        <v>583</v>
      </c>
      <c r="G64" s="182" t="s">
        <v>127</v>
      </c>
      <c r="H64" s="190" t="s">
        <v>579</v>
      </c>
      <c r="I64" s="223" t="s">
        <v>128</v>
      </c>
      <c r="J64" s="191" t="str">
        <f t="shared" si="5"/>
        <v>AUDITOR_FISCAL_DE_CONTRALORÍA_2Actividades posterioresVerificar que el Plan de Mejoramiento y sus correspondientes informes de avance semestral (con corte</v>
      </c>
      <c r="K64" s="192" t="s">
        <v>129</v>
      </c>
      <c r="L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1:38" customFormat="1" ht="45.75" thickBot="1" x14ac:dyDescent="0.3">
      <c r="A65" s="17"/>
      <c r="B65" s="169">
        <v>56</v>
      </c>
      <c r="C65" s="199" t="str">
        <f t="shared" si="4"/>
        <v>AUDITOR_FISCAL_DE_CONTRALORÍA_1Seguimiento</v>
      </c>
      <c r="D65" s="152" t="str">
        <f t="shared" si="6"/>
        <v>AF1_S</v>
      </c>
      <c r="E65" s="186" t="s">
        <v>662</v>
      </c>
      <c r="F65" s="186" t="s">
        <v>586</v>
      </c>
      <c r="G65" s="186" t="s">
        <v>130</v>
      </c>
      <c r="H65" s="186" t="s">
        <v>584</v>
      </c>
      <c r="I65" s="219" t="s">
        <v>131</v>
      </c>
      <c r="J65" s="194" t="str">
        <f t="shared" si="5"/>
        <v xml:space="preserve">AUDITOR_FISCAL_DE_CONTRALORÍA_1SeguimientoRealizar seguimiento, evaluación y cierre a los planes de mejoramiento suscritos por los sujetos de </v>
      </c>
      <c r="K65" s="188" t="s">
        <v>132</v>
      </c>
      <c r="L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row>
    <row r="66" spans="1:38" customFormat="1" ht="45.75" thickBot="1" x14ac:dyDescent="0.3">
      <c r="A66" s="17"/>
      <c r="B66" s="169">
        <v>57</v>
      </c>
      <c r="C66" s="199" t="str">
        <f t="shared" si="4"/>
        <v>AUDITOR_FISCAL_DE_CONTRALORÍA_1Planeación Estratégica</v>
      </c>
      <c r="D66" s="152" t="str">
        <f t="shared" si="6"/>
        <v>AF1_PE</v>
      </c>
      <c r="E66" s="186" t="s">
        <v>662</v>
      </c>
      <c r="F66" s="186" t="s">
        <v>586</v>
      </c>
      <c r="G66" s="186" t="s">
        <v>105</v>
      </c>
      <c r="H66" s="186" t="s">
        <v>575</v>
      </c>
      <c r="I66" s="219" t="s">
        <v>106</v>
      </c>
      <c r="J66" s="194" t="str">
        <f t="shared" si="5"/>
        <v>AUDITOR_FISCAL_DE_CONTRALORÍA_1Planeación EstratégicaParticipar en la formulación y estructuración del PVCFT y el Plan AnuALa de Informes Macro, poniendo</v>
      </c>
      <c r="K66" s="188" t="s">
        <v>107</v>
      </c>
      <c r="L66" s="17"/>
      <c r="M66" s="186" t="s">
        <v>130</v>
      </c>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row>
    <row r="67" spans="1:38" customFormat="1" ht="45.75" thickBot="1" x14ac:dyDescent="0.3">
      <c r="A67" s="17"/>
      <c r="B67" s="169">
        <v>58</v>
      </c>
      <c r="C67" s="199" t="str">
        <f t="shared" si="4"/>
        <v>AUDITOR_FISCAL_DE_CONTRALORÍA_1Planeación</v>
      </c>
      <c r="D67" s="152" t="str">
        <f t="shared" si="6"/>
        <v>AF1_P</v>
      </c>
      <c r="E67" s="186" t="s">
        <v>662</v>
      </c>
      <c r="F67" s="186" t="s">
        <v>586</v>
      </c>
      <c r="G67" s="186" t="s">
        <v>108</v>
      </c>
      <c r="H67" s="186" t="s">
        <v>576</v>
      </c>
      <c r="I67" s="219" t="s">
        <v>152</v>
      </c>
      <c r="J67" s="194" t="str">
        <f t="shared" si="5"/>
        <v>AUDITOR_FISCAL_DE_CONTRALORÍA_1PlaneaciónDireccionar y liderar al Equipo de Auditoría en el conocimiento y entendimiento del sujeto de contro</v>
      </c>
      <c r="K67" s="187" t="s">
        <v>153</v>
      </c>
      <c r="L67" s="17"/>
      <c r="M67" s="186" t="s">
        <v>105</v>
      </c>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1:38" customFormat="1" ht="51.75" thickBot="1" x14ac:dyDescent="0.3">
      <c r="A68" s="17"/>
      <c r="B68" s="169">
        <v>59</v>
      </c>
      <c r="C68" s="199" t="str">
        <f t="shared" si="4"/>
        <v>AUDITOR_FISCAL_DE_CONTRALORÍA_1Planeación</v>
      </c>
      <c r="D68" s="152" t="str">
        <f t="shared" si="6"/>
        <v>AF1_P</v>
      </c>
      <c r="E68" s="186" t="s">
        <v>662</v>
      </c>
      <c r="F68" s="186" t="s">
        <v>586</v>
      </c>
      <c r="G68" s="186" t="s">
        <v>108</v>
      </c>
      <c r="H68" s="186" t="s">
        <v>576</v>
      </c>
      <c r="I68" s="219" t="s">
        <v>154</v>
      </c>
      <c r="J68" s="194" t="str">
        <f t="shared" si="5"/>
        <v>AUDITOR_FISCAL_DE_CONTRALORÍA_1PlaneaciónDireccionar y liderar al Equipo de Auditoría, participando en la planificación de los trabajos de co</v>
      </c>
      <c r="K68" s="188" t="s">
        <v>112</v>
      </c>
      <c r="L68" s="17"/>
      <c r="M68" s="186" t="s">
        <v>108</v>
      </c>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1:38" customFormat="1" ht="45.75" thickBot="1" x14ac:dyDescent="0.3">
      <c r="A69" s="17"/>
      <c r="B69" s="169">
        <v>60</v>
      </c>
      <c r="C69" s="199" t="str">
        <f t="shared" ref="C69:C100" si="7">CONCATENATE(E69,G69)</f>
        <v>AUDITOR_FISCAL_DE_CONTRALORÍA_1Planeación</v>
      </c>
      <c r="D69" s="152" t="str">
        <f t="shared" si="6"/>
        <v>AF1_P</v>
      </c>
      <c r="E69" s="186" t="s">
        <v>662</v>
      </c>
      <c r="F69" s="186" t="s">
        <v>586</v>
      </c>
      <c r="G69" s="186" t="s">
        <v>108</v>
      </c>
      <c r="H69" s="186" t="s">
        <v>576</v>
      </c>
      <c r="I69" s="219" t="s">
        <v>155</v>
      </c>
      <c r="J69" s="194" t="str">
        <f t="shared" ref="J69:J100" si="8">CONCATENATE(E69,G69,MID(I69,1,100))</f>
        <v>AUDITOR_FISCAL_DE_CONTRALORÍA_1PlaneaciónDireccionar y liderar al Equipo de Auditoría, participando en la elaboración y aprobación del plan d</v>
      </c>
      <c r="K69" s="188" t="s">
        <v>114</v>
      </c>
      <c r="L69" s="17"/>
      <c r="M69" s="186" t="s">
        <v>122</v>
      </c>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1:38" customFormat="1" ht="48.75" thickBot="1" x14ac:dyDescent="0.3">
      <c r="A70" s="17"/>
      <c r="B70" s="169">
        <v>61</v>
      </c>
      <c r="C70" s="199" t="str">
        <f t="shared" si="7"/>
        <v>AUDITOR_FISCAL_DE_CONTRALORÍA_1Informe</v>
      </c>
      <c r="D70" s="152" t="str">
        <f t="shared" si="6"/>
        <v>AF1_I</v>
      </c>
      <c r="E70" s="186" t="s">
        <v>662</v>
      </c>
      <c r="F70" s="186" t="s">
        <v>586</v>
      </c>
      <c r="G70" s="186" t="s">
        <v>122</v>
      </c>
      <c r="H70" s="186" t="s">
        <v>577</v>
      </c>
      <c r="I70" s="220" t="s">
        <v>159</v>
      </c>
      <c r="J70" s="194" t="str">
        <f t="shared" si="8"/>
        <v xml:space="preserve">AUDITOR_FISCAL_DE_CONTRALORÍA_1InformeDireccionar y liderar al Equipo de Auditoría, participando en la elaboración del Informe Preliminar </v>
      </c>
      <c r="K70" s="188" t="s">
        <v>124</v>
      </c>
      <c r="L70" s="17"/>
      <c r="M70" s="186" t="s">
        <v>115</v>
      </c>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1:38" customFormat="1" ht="45.75" thickBot="1" x14ac:dyDescent="0.3">
      <c r="A71" s="17"/>
      <c r="B71" s="169">
        <v>62</v>
      </c>
      <c r="C71" s="199" t="str">
        <f t="shared" si="7"/>
        <v>AUDITOR_FISCAL_DE_CONTRALORÍA_1Informe</v>
      </c>
      <c r="D71" s="152" t="str">
        <f t="shared" si="6"/>
        <v>AF1_I</v>
      </c>
      <c r="E71" s="186" t="s">
        <v>662</v>
      </c>
      <c r="F71" s="186" t="s">
        <v>586</v>
      </c>
      <c r="G71" s="186" t="s">
        <v>122</v>
      </c>
      <c r="H71" s="186" t="s">
        <v>577</v>
      </c>
      <c r="I71" s="219" t="s">
        <v>160</v>
      </c>
      <c r="J71" s="194" t="str">
        <f t="shared" si="8"/>
        <v>AUDITOR_FISCAL_DE_CONTRALORÍA_1InformeDireccionar y liderar al Equipo de Auditoría, participando en la evaluación de  la respuesta de la e</v>
      </c>
      <c r="K71" s="188" t="s">
        <v>126</v>
      </c>
      <c r="L71" s="17"/>
      <c r="M71" s="186" t="s">
        <v>142</v>
      </c>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1:38" customFormat="1" ht="45.75" thickBot="1" x14ac:dyDescent="0.3">
      <c r="A72" s="17"/>
      <c r="B72" s="169">
        <v>63</v>
      </c>
      <c r="C72" s="199" t="str">
        <f t="shared" si="7"/>
        <v>AUDITOR_FISCAL_DE_CONTRALORÍA_1Ejecución</v>
      </c>
      <c r="D72" s="152" t="str">
        <f t="shared" si="6"/>
        <v>AF1_E</v>
      </c>
      <c r="E72" s="186" t="s">
        <v>662</v>
      </c>
      <c r="F72" s="186" t="s">
        <v>586</v>
      </c>
      <c r="G72" s="186" t="s">
        <v>115</v>
      </c>
      <c r="H72" s="186" t="s">
        <v>578</v>
      </c>
      <c r="I72" s="219" t="s">
        <v>156</v>
      </c>
      <c r="J72" s="194" t="str">
        <f t="shared" si="8"/>
        <v>AUDITOR_FISCAL_DE_CONTRALORÍA_1EjecuciónDireccionar y liderar al Equipo de Auditoría, participando en el desarrollo de los procedimientos de</v>
      </c>
      <c r="K72" s="188" t="s">
        <v>117</v>
      </c>
      <c r="L72" s="17"/>
      <c r="M72" s="186" t="s">
        <v>147</v>
      </c>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1:38" customFormat="1" ht="45.75" thickBot="1" x14ac:dyDescent="0.3">
      <c r="A73" s="17"/>
      <c r="B73" s="169">
        <v>64</v>
      </c>
      <c r="C73" s="199" t="str">
        <f t="shared" si="7"/>
        <v>AUDITOR_FISCAL_DE_CONTRALORÍA_1Ejecución</v>
      </c>
      <c r="D73" s="152" t="str">
        <f t="shared" si="6"/>
        <v>AF1_E</v>
      </c>
      <c r="E73" s="186" t="s">
        <v>662</v>
      </c>
      <c r="F73" s="186" t="s">
        <v>586</v>
      </c>
      <c r="G73" s="186" t="s">
        <v>115</v>
      </c>
      <c r="H73" s="186" t="s">
        <v>578</v>
      </c>
      <c r="I73" s="219" t="s">
        <v>157</v>
      </c>
      <c r="J73" s="194" t="str">
        <f t="shared" si="8"/>
        <v>AUDITOR_FISCAL_DE_CONTRALORÍA_1EjecuciónDireccionar y liderar al Equipo de Auditoría, participando en la determinación y estructuración de l</v>
      </c>
      <c r="K73" s="188" t="s">
        <v>119</v>
      </c>
      <c r="L73" s="17"/>
      <c r="M73" s="186" t="s">
        <v>127</v>
      </c>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38" customFormat="1" ht="45.75" thickBot="1" x14ac:dyDescent="0.3">
      <c r="A74" s="17"/>
      <c r="B74" s="169">
        <v>65</v>
      </c>
      <c r="C74" s="199" t="str">
        <f t="shared" si="7"/>
        <v>AUDITOR_FISCAL_DE_CONTRALORÍA_1Ejecución</v>
      </c>
      <c r="D74" s="152" t="str">
        <f t="shared" si="6"/>
        <v>AF1_E</v>
      </c>
      <c r="E74" s="186" t="s">
        <v>662</v>
      </c>
      <c r="F74" s="186" t="s">
        <v>586</v>
      </c>
      <c r="G74" s="186" t="s">
        <v>115</v>
      </c>
      <c r="H74" s="186" t="s">
        <v>578</v>
      </c>
      <c r="I74" s="219" t="s">
        <v>158</v>
      </c>
      <c r="J74" s="194" t="str">
        <f t="shared" si="8"/>
        <v>AUDITOR_FISCAL_DE_CONTRALORÍA_1EjecuciónDireccionar y liderar al Equipo de Auditoría, participando, en la evaluación de la gestión fiscal, s</v>
      </c>
      <c r="K74" s="188" t="s">
        <v>121</v>
      </c>
      <c r="L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customFormat="1" ht="45.75" thickBot="1" x14ac:dyDescent="0.3">
      <c r="A75" s="17"/>
      <c r="B75" s="169">
        <v>66</v>
      </c>
      <c r="C75" s="199" t="str">
        <f t="shared" si="7"/>
        <v>AUDITOR_FISCAL_DE_CONTRALORÍA_1Control Fiscal Macro</v>
      </c>
      <c r="D75" s="152" t="str">
        <f t="shared" si="6"/>
        <v>AF1_CFM</v>
      </c>
      <c r="E75" s="186" t="s">
        <v>662</v>
      </c>
      <c r="F75" s="186" t="s">
        <v>586</v>
      </c>
      <c r="G75" s="186" t="s">
        <v>142</v>
      </c>
      <c r="H75" s="186" t="s">
        <v>585</v>
      </c>
      <c r="I75" s="219" t="s">
        <v>144</v>
      </c>
      <c r="J75" s="194" t="str">
        <f t="shared" si="8"/>
        <v>AUDITOR_FISCAL_DE_CONTRALORÍA_1Control Fiscal MacroLlevar a cabo la ejecución y control de los informes macro asignados  poniendo el conocimiento, expe</v>
      </c>
      <c r="K75" s="188" t="s">
        <v>145</v>
      </c>
      <c r="L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1:38" customFormat="1" ht="48.75" thickBot="1" x14ac:dyDescent="0.3">
      <c r="A76" s="17"/>
      <c r="B76" s="169">
        <v>67</v>
      </c>
      <c r="C76" s="199" t="str">
        <f t="shared" si="7"/>
        <v>AUDITOR_FISCAL_DE_CONTRALORÍA_1Actividades previas</v>
      </c>
      <c r="D76" s="152" t="str">
        <f t="shared" si="6"/>
        <v>AF1_APR</v>
      </c>
      <c r="E76" s="186" t="s">
        <v>662</v>
      </c>
      <c r="F76" s="186" t="s">
        <v>586</v>
      </c>
      <c r="G76" s="186" t="s">
        <v>147</v>
      </c>
      <c r="H76" s="186" t="s">
        <v>580</v>
      </c>
      <c r="I76" s="221" t="s">
        <v>150</v>
      </c>
      <c r="J76" s="194" t="str">
        <f t="shared" si="8"/>
        <v xml:space="preserve">AUDITOR_FISCAL_DE_CONTRALORÍA_1Actividades previasConformar  la Carpeta Digital y Física de todas las actuaciones de control fiscal en desarrollo del </v>
      </c>
      <c r="K76" s="188" t="s">
        <v>151</v>
      </c>
      <c r="L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1:38" customFormat="1" ht="48.75" thickBot="1" x14ac:dyDescent="0.3">
      <c r="A77" s="17"/>
      <c r="B77" s="169">
        <v>68</v>
      </c>
      <c r="C77" s="199" t="str">
        <f t="shared" si="7"/>
        <v>AUDITOR_FISCAL_DE_CONTRALORÍA_1Actividades posteriores</v>
      </c>
      <c r="D77" s="152" t="str">
        <f t="shared" si="6"/>
        <v>AF1_APO</v>
      </c>
      <c r="E77" s="186" t="s">
        <v>662</v>
      </c>
      <c r="F77" s="186" t="s">
        <v>586</v>
      </c>
      <c r="G77" s="186" t="s">
        <v>127</v>
      </c>
      <c r="H77" s="186" t="s">
        <v>579</v>
      </c>
      <c r="I77" s="219" t="s">
        <v>161</v>
      </c>
      <c r="J77" s="194" t="str">
        <f t="shared" si="8"/>
        <v xml:space="preserve">AUDITOR_FISCAL_DE_CONTRALORÍA_1Actividades posterioresRedactar y documentar los beneficios del control fiscal detectados en el desarrollo de la actuación </v>
      </c>
      <c r="K77" s="188" t="s">
        <v>162</v>
      </c>
      <c r="L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1:38" customFormat="1" ht="48" x14ac:dyDescent="0.25">
      <c r="A78" s="17"/>
      <c r="B78" s="169">
        <v>69</v>
      </c>
      <c r="C78" s="199" t="str">
        <f t="shared" si="7"/>
        <v>AUDITOR_FISCAL_DE_CONTRALORÍA_1Actividades posteriores</v>
      </c>
      <c r="D78" s="152" t="str">
        <f t="shared" si="6"/>
        <v>AF1_APO</v>
      </c>
      <c r="E78" s="186" t="s">
        <v>662</v>
      </c>
      <c r="F78" s="186" t="s">
        <v>586</v>
      </c>
      <c r="G78" s="186" t="s">
        <v>127</v>
      </c>
      <c r="H78" s="186" t="s">
        <v>579</v>
      </c>
      <c r="I78" s="219" t="s">
        <v>163</v>
      </c>
      <c r="J78" s="194" t="str">
        <f t="shared" si="8"/>
        <v xml:space="preserve">AUDITOR_FISCAL_DE_CONTRALORÍA_1Actividades posterioresRemitir  los hallazgos al despacho del Contralor diligenciando los modelos y/o oficios  de traslado </v>
      </c>
      <c r="K78" s="188" t="s">
        <v>164</v>
      </c>
      <c r="L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1:38" customFormat="1" ht="48" x14ac:dyDescent="0.25">
      <c r="A79" s="17"/>
      <c r="B79" s="169">
        <v>70</v>
      </c>
      <c r="C79" s="199" t="str">
        <f t="shared" si="7"/>
        <v>AUDITOR_FISCAL_DE_CONTRALORÍA_1Actividades posteriores</v>
      </c>
      <c r="D79" s="152" t="str">
        <f t="shared" ref="D79:D110" si="9">CONCATENATE(F79,"_",H79)</f>
        <v>AF1_APO</v>
      </c>
      <c r="E79" s="186" t="s">
        <v>662</v>
      </c>
      <c r="F79" s="186" t="s">
        <v>586</v>
      </c>
      <c r="G79" s="186" t="s">
        <v>127</v>
      </c>
      <c r="H79" s="186" t="s">
        <v>579</v>
      </c>
      <c r="I79" s="219" t="s">
        <v>128</v>
      </c>
      <c r="J79" s="193" t="str">
        <f t="shared" si="8"/>
        <v>AUDITOR_FISCAL_DE_CONTRALORÍA_1Actividades posterioresVerificar que el Plan de Mejoramiento y sus correspondientes informes de avance semestral (con corte</v>
      </c>
      <c r="K79" s="188" t="s">
        <v>129</v>
      </c>
      <c r="L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1:38" customFormat="1" ht="33.75" x14ac:dyDescent="0.25">
      <c r="A80" s="17"/>
      <c r="B80" s="169"/>
      <c r="C80" s="332" t="str">
        <f t="shared" si="7"/>
        <v>SubdirectorSeguimiento</v>
      </c>
      <c r="D80" s="333" t="str">
        <f t="shared" si="9"/>
        <v>SUB_S</v>
      </c>
      <c r="E80" s="334" t="s">
        <v>610</v>
      </c>
      <c r="F80" s="334" t="s">
        <v>674</v>
      </c>
      <c r="G80" s="334" t="s">
        <v>130</v>
      </c>
      <c r="H80" s="334" t="s">
        <v>584</v>
      </c>
      <c r="I80" s="335" t="s">
        <v>131</v>
      </c>
      <c r="J80" s="336" t="str">
        <f t="shared" si="8"/>
        <v xml:space="preserve">SubdirectorSeguimientoRealizar seguimiento, evaluación y cierre a los planes de mejoramiento suscritos por los sujetos de </v>
      </c>
      <c r="K80" s="337" t="s">
        <v>132</v>
      </c>
      <c r="L80" s="17"/>
      <c r="M80" s="334" t="s">
        <v>130</v>
      </c>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1:38" customFormat="1" ht="36" x14ac:dyDescent="0.25">
      <c r="A81" s="17"/>
      <c r="B81" s="169"/>
      <c r="C81" s="332" t="str">
        <f t="shared" si="7"/>
        <v>SubdirectorPlaneación Estratégica</v>
      </c>
      <c r="D81" s="333" t="str">
        <f t="shared" si="9"/>
        <v>SUB_PE</v>
      </c>
      <c r="E81" s="334" t="s">
        <v>610</v>
      </c>
      <c r="F81" s="334" t="s">
        <v>674</v>
      </c>
      <c r="G81" s="334" t="s">
        <v>105</v>
      </c>
      <c r="H81" s="334" t="s">
        <v>575</v>
      </c>
      <c r="I81" s="335" t="s">
        <v>106</v>
      </c>
      <c r="J81" s="336" t="str">
        <f t="shared" si="8"/>
        <v>SubdirectorPlaneación EstratégicaParticipar en la formulación y estructuración del PVCFT y el Plan AnuALa de Informes Macro, poniendo</v>
      </c>
      <c r="K81" s="337" t="s">
        <v>107</v>
      </c>
      <c r="L81" s="17"/>
      <c r="M81" s="334" t="s">
        <v>105</v>
      </c>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customFormat="1" ht="33.75" x14ac:dyDescent="0.25">
      <c r="A82" s="17"/>
      <c r="B82" s="169"/>
      <c r="C82" s="332" t="str">
        <f t="shared" si="7"/>
        <v>SubdirectorPlaneación</v>
      </c>
      <c r="D82" s="333" t="str">
        <f t="shared" si="9"/>
        <v>SUB_P</v>
      </c>
      <c r="E82" s="334" t="s">
        <v>610</v>
      </c>
      <c r="F82" s="334" t="s">
        <v>674</v>
      </c>
      <c r="G82" s="334" t="s">
        <v>108</v>
      </c>
      <c r="H82" s="334" t="s">
        <v>576</v>
      </c>
      <c r="I82" s="335" t="s">
        <v>152</v>
      </c>
      <c r="J82" s="336" t="str">
        <f t="shared" si="8"/>
        <v>SubdirectorPlaneaciónDireccionar y liderar al Equipo de Auditoría en el conocimiento y entendimiento del sujeto de contro</v>
      </c>
      <c r="K82" s="337" t="s">
        <v>153</v>
      </c>
      <c r="L82" s="17"/>
      <c r="M82" s="334" t="s">
        <v>108</v>
      </c>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1:38" customFormat="1" ht="51" x14ac:dyDescent="0.25">
      <c r="A83" s="17"/>
      <c r="B83" s="169"/>
      <c r="C83" s="332" t="str">
        <f t="shared" si="7"/>
        <v>SubdirectorPlaneación</v>
      </c>
      <c r="D83" s="333" t="str">
        <f t="shared" si="9"/>
        <v>SUB_P</v>
      </c>
      <c r="E83" s="334" t="s">
        <v>610</v>
      </c>
      <c r="F83" s="334" t="s">
        <v>674</v>
      </c>
      <c r="G83" s="334" t="s">
        <v>108</v>
      </c>
      <c r="H83" s="334" t="s">
        <v>576</v>
      </c>
      <c r="I83" s="335" t="s">
        <v>154</v>
      </c>
      <c r="J83" s="336" t="str">
        <f t="shared" si="8"/>
        <v>SubdirectorPlaneaciónDireccionar y liderar al Equipo de Auditoría, participando en la planificación de los trabajos de co</v>
      </c>
      <c r="K83" s="337" t="s">
        <v>112</v>
      </c>
      <c r="L83" s="17"/>
      <c r="M83" s="334" t="s">
        <v>122</v>
      </c>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1:38" customFormat="1" ht="36" x14ac:dyDescent="0.25">
      <c r="A84" s="17"/>
      <c r="B84" s="169"/>
      <c r="C84" s="332" t="str">
        <f t="shared" si="7"/>
        <v>SubdirectorPlaneación</v>
      </c>
      <c r="D84" s="333" t="str">
        <f t="shared" si="9"/>
        <v>SUB_P</v>
      </c>
      <c r="E84" s="334" t="s">
        <v>610</v>
      </c>
      <c r="F84" s="334" t="s">
        <v>674</v>
      </c>
      <c r="G84" s="334" t="s">
        <v>108</v>
      </c>
      <c r="H84" s="334" t="s">
        <v>576</v>
      </c>
      <c r="I84" s="335" t="s">
        <v>155</v>
      </c>
      <c r="J84" s="336" t="str">
        <f t="shared" si="8"/>
        <v>SubdirectorPlaneaciónDireccionar y liderar al Equipo de Auditoría, participando en la elaboración y aprobación del plan d</v>
      </c>
      <c r="K84" s="337" t="s">
        <v>114</v>
      </c>
      <c r="L84" s="17"/>
      <c r="M84" s="334" t="s">
        <v>115</v>
      </c>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8" customFormat="1" ht="48" x14ac:dyDescent="0.25">
      <c r="A85" s="17"/>
      <c r="B85" s="169"/>
      <c r="C85" s="332" t="str">
        <f t="shared" si="7"/>
        <v>SubdirectorInforme</v>
      </c>
      <c r="D85" s="333" t="str">
        <f t="shared" si="9"/>
        <v>SUB_I</v>
      </c>
      <c r="E85" s="334" t="s">
        <v>610</v>
      </c>
      <c r="F85" s="334" t="s">
        <v>674</v>
      </c>
      <c r="G85" s="334" t="s">
        <v>122</v>
      </c>
      <c r="H85" s="334" t="s">
        <v>577</v>
      </c>
      <c r="I85" s="335" t="s">
        <v>159</v>
      </c>
      <c r="J85" s="336" t="str">
        <f t="shared" si="8"/>
        <v xml:space="preserve">SubdirectorInformeDireccionar y liderar al Equipo de Auditoría, participando en la elaboración del Informe Preliminar </v>
      </c>
      <c r="K85" s="337" t="s">
        <v>124</v>
      </c>
      <c r="L85" s="17"/>
      <c r="M85" s="334" t="s">
        <v>142</v>
      </c>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row>
    <row r="86" spans="1:38" customFormat="1" ht="36" x14ac:dyDescent="0.25">
      <c r="A86" s="17"/>
      <c r="B86" s="169"/>
      <c r="C86" s="332" t="str">
        <f t="shared" si="7"/>
        <v>SubdirectorInforme</v>
      </c>
      <c r="D86" s="333" t="str">
        <f t="shared" si="9"/>
        <v>SUB_I</v>
      </c>
      <c r="E86" s="334" t="s">
        <v>610</v>
      </c>
      <c r="F86" s="334" t="s">
        <v>674</v>
      </c>
      <c r="G86" s="334" t="s">
        <v>122</v>
      </c>
      <c r="H86" s="334" t="s">
        <v>577</v>
      </c>
      <c r="I86" s="335" t="s">
        <v>160</v>
      </c>
      <c r="J86" s="336" t="str">
        <f t="shared" si="8"/>
        <v>SubdirectorInformeDireccionar y liderar al Equipo de Auditoría, participando en la evaluación de  la respuesta de la e</v>
      </c>
      <c r="K86" s="337" t="s">
        <v>126</v>
      </c>
      <c r="L86" s="17"/>
      <c r="M86" s="334" t="s">
        <v>147</v>
      </c>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1:38" customFormat="1" ht="36" x14ac:dyDescent="0.25">
      <c r="A87" s="17"/>
      <c r="B87" s="169"/>
      <c r="C87" s="332" t="str">
        <f t="shared" si="7"/>
        <v>SubdirectorEjecución</v>
      </c>
      <c r="D87" s="333" t="str">
        <f t="shared" si="9"/>
        <v>SUB_E</v>
      </c>
      <c r="E87" s="334" t="s">
        <v>610</v>
      </c>
      <c r="F87" s="334" t="s">
        <v>674</v>
      </c>
      <c r="G87" s="334" t="s">
        <v>115</v>
      </c>
      <c r="H87" s="334" t="s">
        <v>578</v>
      </c>
      <c r="I87" s="335" t="s">
        <v>156</v>
      </c>
      <c r="J87" s="336" t="str">
        <f t="shared" si="8"/>
        <v>SubdirectorEjecuciónDireccionar y liderar al Equipo de Auditoría, participando en el desarrollo de los procedimientos de</v>
      </c>
      <c r="K87" s="337" t="s">
        <v>117</v>
      </c>
      <c r="L87" s="17"/>
      <c r="M87" s="334" t="s">
        <v>127</v>
      </c>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38" customFormat="1" ht="33.75" x14ac:dyDescent="0.25">
      <c r="A88" s="17"/>
      <c r="B88" s="169"/>
      <c r="C88" s="332" t="str">
        <f t="shared" si="7"/>
        <v>SubdirectorEjecución</v>
      </c>
      <c r="D88" s="333" t="str">
        <f t="shared" si="9"/>
        <v>SUB_E</v>
      </c>
      <c r="E88" s="334" t="s">
        <v>610</v>
      </c>
      <c r="F88" s="334" t="s">
        <v>674</v>
      </c>
      <c r="G88" s="334" t="s">
        <v>115</v>
      </c>
      <c r="H88" s="334" t="s">
        <v>578</v>
      </c>
      <c r="I88" s="335" t="s">
        <v>157</v>
      </c>
      <c r="J88" s="336" t="str">
        <f t="shared" si="8"/>
        <v>SubdirectorEjecuciónDireccionar y liderar al Equipo de Auditoría, participando en la determinación y estructuración de l</v>
      </c>
      <c r="K88" s="337" t="s">
        <v>119</v>
      </c>
      <c r="L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1:38" customFormat="1" ht="36" x14ac:dyDescent="0.25">
      <c r="A89" s="17"/>
      <c r="B89" s="169"/>
      <c r="C89" s="332" t="str">
        <f t="shared" si="7"/>
        <v>SubdirectorEjecución</v>
      </c>
      <c r="D89" s="333" t="str">
        <f t="shared" si="9"/>
        <v>SUB_E</v>
      </c>
      <c r="E89" s="334" t="s">
        <v>610</v>
      </c>
      <c r="F89" s="334" t="s">
        <v>674</v>
      </c>
      <c r="G89" s="334" t="s">
        <v>115</v>
      </c>
      <c r="H89" s="334" t="s">
        <v>578</v>
      </c>
      <c r="I89" s="335" t="s">
        <v>158</v>
      </c>
      <c r="J89" s="336" t="str">
        <f t="shared" si="8"/>
        <v>SubdirectorEjecuciónDireccionar y liderar al Equipo de Auditoría, participando, en la evaluación de la gestión fiscal, s</v>
      </c>
      <c r="K89" s="337" t="s">
        <v>121</v>
      </c>
      <c r="L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1:38" customFormat="1" ht="36" x14ac:dyDescent="0.25">
      <c r="A90" s="17"/>
      <c r="B90" s="169"/>
      <c r="C90" s="332" t="str">
        <f t="shared" si="7"/>
        <v>SubdirectorControl Fiscal Macro</v>
      </c>
      <c r="D90" s="333" t="str">
        <f t="shared" si="9"/>
        <v>SUB_CFM</v>
      </c>
      <c r="E90" s="334" t="s">
        <v>610</v>
      </c>
      <c r="F90" s="334" t="s">
        <v>674</v>
      </c>
      <c r="G90" s="334" t="s">
        <v>142</v>
      </c>
      <c r="H90" s="334" t="s">
        <v>585</v>
      </c>
      <c r="I90" s="335" t="s">
        <v>144</v>
      </c>
      <c r="J90" s="336" t="str">
        <f t="shared" si="8"/>
        <v>SubdirectorControl Fiscal MacroLlevar a cabo la ejecución y control de los informes macro asignados  poniendo el conocimiento, expe</v>
      </c>
      <c r="K90" s="337" t="s">
        <v>145</v>
      </c>
      <c r="L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1:38" customFormat="1" ht="48" x14ac:dyDescent="0.25">
      <c r="A91" s="17"/>
      <c r="B91" s="169"/>
      <c r="C91" s="332" t="str">
        <f t="shared" si="7"/>
        <v>SubdirectorActividades previas</v>
      </c>
      <c r="D91" s="333" t="str">
        <f t="shared" si="9"/>
        <v>SUB_APR</v>
      </c>
      <c r="E91" s="334" t="s">
        <v>610</v>
      </c>
      <c r="F91" s="334" t="s">
        <v>674</v>
      </c>
      <c r="G91" s="334" t="s">
        <v>147</v>
      </c>
      <c r="H91" s="334" t="s">
        <v>580</v>
      </c>
      <c r="I91" s="335" t="s">
        <v>150</v>
      </c>
      <c r="J91" s="336" t="str">
        <f t="shared" si="8"/>
        <v xml:space="preserve">SubdirectorActividades previasConformar  la Carpeta Digital y Física de todas las actuaciones de control fiscal en desarrollo del </v>
      </c>
      <c r="K91" s="337" t="s">
        <v>151</v>
      </c>
      <c r="L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1:38" customFormat="1" ht="36" x14ac:dyDescent="0.25">
      <c r="A92" s="17"/>
      <c r="B92" s="169"/>
      <c r="C92" s="332" t="str">
        <f t="shared" si="7"/>
        <v>SubdirectorActividades posteriores</v>
      </c>
      <c r="D92" s="333" t="str">
        <f t="shared" si="9"/>
        <v>SUB_APO</v>
      </c>
      <c r="E92" s="334" t="s">
        <v>610</v>
      </c>
      <c r="F92" s="334" t="s">
        <v>674</v>
      </c>
      <c r="G92" s="334" t="s">
        <v>127</v>
      </c>
      <c r="H92" s="334" t="s">
        <v>579</v>
      </c>
      <c r="I92" s="335" t="s">
        <v>161</v>
      </c>
      <c r="J92" s="336" t="str">
        <f t="shared" si="8"/>
        <v xml:space="preserve">SubdirectorActividades posterioresRedactar y documentar los beneficios del control fiscal detectados en el desarrollo de la actuación </v>
      </c>
      <c r="K92" s="337" t="s">
        <v>162</v>
      </c>
      <c r="L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1:38" customFormat="1" ht="36" x14ac:dyDescent="0.25">
      <c r="A93" s="17"/>
      <c r="B93" s="169"/>
      <c r="C93" s="332" t="str">
        <f t="shared" si="7"/>
        <v>SubdirectorActividades posteriores</v>
      </c>
      <c r="D93" s="333" t="str">
        <f t="shared" si="9"/>
        <v>SUB_APO</v>
      </c>
      <c r="E93" s="334" t="s">
        <v>610</v>
      </c>
      <c r="F93" s="334" t="s">
        <v>674</v>
      </c>
      <c r="G93" s="334" t="s">
        <v>127</v>
      </c>
      <c r="H93" s="334" t="s">
        <v>579</v>
      </c>
      <c r="I93" s="335" t="s">
        <v>163</v>
      </c>
      <c r="J93" s="336" t="str">
        <f t="shared" si="8"/>
        <v xml:space="preserve">SubdirectorActividades posterioresRemitir  los hallazgos al despacho del Contralor diligenciando los modelos y/o oficios  de traslado </v>
      </c>
      <c r="K93" s="337" t="s">
        <v>164</v>
      </c>
      <c r="L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1:38" customFormat="1" ht="48" x14ac:dyDescent="0.25">
      <c r="A94" s="17"/>
      <c r="B94" s="169"/>
      <c r="C94" s="332" t="str">
        <f t="shared" si="7"/>
        <v>SubdirectorActividades posteriores</v>
      </c>
      <c r="D94" s="333" t="str">
        <f t="shared" si="9"/>
        <v>SUB_APO</v>
      </c>
      <c r="E94" s="334" t="s">
        <v>610</v>
      </c>
      <c r="F94" s="334" t="s">
        <v>674</v>
      </c>
      <c r="G94" s="334" t="s">
        <v>127</v>
      </c>
      <c r="H94" s="334" t="s">
        <v>579</v>
      </c>
      <c r="I94" s="335" t="s">
        <v>128</v>
      </c>
      <c r="J94" s="336" t="str">
        <f t="shared" si="8"/>
        <v>SubdirectorActividades posterioresVerificar que el Plan de Mejoramiento y sus correspondientes informes de avance semestral (con corte</v>
      </c>
      <c r="K94" s="337" t="s">
        <v>129</v>
      </c>
      <c r="L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1:38" ht="45" x14ac:dyDescent="0.25">
      <c r="B95" s="169">
        <v>71</v>
      </c>
      <c r="C95" s="208" t="str">
        <f t="shared" si="7"/>
        <v>Profesional EspecializadoPlaneación Estratégica</v>
      </c>
      <c r="D95" s="207" t="str">
        <f t="shared" si="9"/>
        <v>PE_PE</v>
      </c>
      <c r="E95" s="202" t="s">
        <v>103</v>
      </c>
      <c r="F95" s="200" t="s">
        <v>575</v>
      </c>
      <c r="G95" s="202" t="s">
        <v>105</v>
      </c>
      <c r="H95" s="203" t="s">
        <v>575</v>
      </c>
      <c r="I95" s="212" t="s">
        <v>106</v>
      </c>
      <c r="J95" s="209" t="str">
        <f t="shared" si="8"/>
        <v>Profesional EspecializadoPlaneación EstratégicaParticipar en la formulación y estructuración del PVCFT y el Plan AnuALa de Informes Macro, poniendo</v>
      </c>
      <c r="K95" s="206" t="s">
        <v>107</v>
      </c>
      <c r="M95" s="202" t="s">
        <v>105</v>
      </c>
    </row>
    <row r="96" spans="1:38" ht="36" x14ac:dyDescent="0.25">
      <c r="B96" s="169">
        <v>72</v>
      </c>
      <c r="C96" s="208" t="str">
        <f t="shared" si="7"/>
        <v>Profesional EspecializadoPlaneación</v>
      </c>
      <c r="D96" s="207" t="str">
        <f t="shared" si="9"/>
        <v>PE_P</v>
      </c>
      <c r="E96" s="202" t="s">
        <v>103</v>
      </c>
      <c r="F96" s="200" t="s">
        <v>575</v>
      </c>
      <c r="G96" s="202" t="s">
        <v>108</v>
      </c>
      <c r="H96" s="203" t="s">
        <v>576</v>
      </c>
      <c r="I96" s="212" t="s">
        <v>109</v>
      </c>
      <c r="J96" s="209" t="str">
        <f t="shared" si="8"/>
        <v>Profesional EspecializadoPlaneaciónParticipar en el conocimiento del sujeto de control o materia a auditar, poniendo el conocimiento, e</v>
      </c>
      <c r="K96" s="204" t="s">
        <v>110</v>
      </c>
      <c r="M96" s="202" t="s">
        <v>108</v>
      </c>
    </row>
    <row r="97" spans="2:13" ht="75" x14ac:dyDescent="0.25">
      <c r="B97" s="169">
        <v>73</v>
      </c>
      <c r="C97" s="208" t="str">
        <f t="shared" si="7"/>
        <v>Profesional EspecializadoPlaneación</v>
      </c>
      <c r="D97" s="207" t="str">
        <f t="shared" si="9"/>
        <v>PE_P</v>
      </c>
      <c r="E97" s="202" t="s">
        <v>103</v>
      </c>
      <c r="F97" s="200" t="s">
        <v>575</v>
      </c>
      <c r="G97" s="202" t="s">
        <v>108</v>
      </c>
      <c r="H97" s="203" t="s">
        <v>576</v>
      </c>
      <c r="I97" s="212" t="s">
        <v>111</v>
      </c>
      <c r="J97" s="209" t="str">
        <f t="shared" si="8"/>
        <v>Profesional EspecializadoPlaneaciónPlanificar los trabajos de control fiscal en consideración al enfoque de riesgos,  poniendo el conoc</v>
      </c>
      <c r="K97" s="206" t="s">
        <v>112</v>
      </c>
      <c r="M97" s="202" t="s">
        <v>115</v>
      </c>
    </row>
    <row r="98" spans="2:13" ht="45" x14ac:dyDescent="0.25">
      <c r="B98" s="169">
        <v>74</v>
      </c>
      <c r="C98" s="208" t="str">
        <f t="shared" si="7"/>
        <v>Profesional EspecializadoPlaneación</v>
      </c>
      <c r="D98" s="207" t="str">
        <f t="shared" si="9"/>
        <v>PE_P</v>
      </c>
      <c r="E98" s="202" t="s">
        <v>103</v>
      </c>
      <c r="F98" s="200" t="s">
        <v>575</v>
      </c>
      <c r="G98" s="202" t="s">
        <v>108</v>
      </c>
      <c r="H98" s="203" t="s">
        <v>576</v>
      </c>
      <c r="I98" s="212" t="s">
        <v>113</v>
      </c>
      <c r="J98" s="209" t="str">
        <f t="shared" si="8"/>
        <v>Profesional EspecializadoPlaneaciónElaborar y aprobar el plan de trabajo y programa de auditoría o sus equivalentes,   poniendo el cono</v>
      </c>
      <c r="K98" s="206" t="s">
        <v>114</v>
      </c>
      <c r="M98" s="202" t="s">
        <v>122</v>
      </c>
    </row>
    <row r="99" spans="2:13" ht="36" x14ac:dyDescent="0.25">
      <c r="B99" s="169">
        <v>75</v>
      </c>
      <c r="C99" s="208" t="str">
        <f t="shared" si="7"/>
        <v>Profesional EspecializadoEjecución</v>
      </c>
      <c r="D99" s="207" t="str">
        <f t="shared" si="9"/>
        <v>PE_E</v>
      </c>
      <c r="E99" s="202" t="s">
        <v>103</v>
      </c>
      <c r="F99" s="200" t="s">
        <v>575</v>
      </c>
      <c r="G99" s="202" t="s">
        <v>115</v>
      </c>
      <c r="H99" s="203" t="s">
        <v>578</v>
      </c>
      <c r="I99" s="212" t="s">
        <v>116</v>
      </c>
      <c r="J99" s="209" t="str">
        <f t="shared" si="8"/>
        <v>Profesional EspecializadoEjecuciónDesarrollar los procedimientos de auditoria definidos en el plan y programa de auditoría, poniendo e</v>
      </c>
      <c r="K99" s="206" t="s">
        <v>117</v>
      </c>
      <c r="M99" s="202" t="s">
        <v>127</v>
      </c>
    </row>
    <row r="100" spans="2:13" ht="36" x14ac:dyDescent="0.25">
      <c r="B100" s="169">
        <v>76</v>
      </c>
      <c r="C100" s="208" t="str">
        <f t="shared" si="7"/>
        <v>Profesional EspecializadoEjecución</v>
      </c>
      <c r="D100" s="207" t="str">
        <f t="shared" si="9"/>
        <v>PE_E</v>
      </c>
      <c r="E100" s="202" t="s">
        <v>103</v>
      </c>
      <c r="F100" s="200" t="s">
        <v>575</v>
      </c>
      <c r="G100" s="202" t="s">
        <v>115</v>
      </c>
      <c r="H100" s="203" t="s">
        <v>578</v>
      </c>
      <c r="I100" s="212" t="s">
        <v>118</v>
      </c>
      <c r="J100" s="209" t="str">
        <f t="shared" si="8"/>
        <v>Profesional EspecializadoEjecuciónDeterminar y Estructurar las  observaciones,  poniendo el conocimiento, experticia y competencia pro</v>
      </c>
      <c r="K100" s="206" t="s">
        <v>119</v>
      </c>
      <c r="M100" s="202" t="s">
        <v>130</v>
      </c>
    </row>
    <row r="101" spans="2:13" ht="48" x14ac:dyDescent="0.25">
      <c r="B101" s="169">
        <v>77</v>
      </c>
      <c r="C101" s="208" t="str">
        <f t="shared" ref="C101:C132" si="10">CONCATENATE(E101,G101)</f>
        <v>Profesional EspecializadoEjecución</v>
      </c>
      <c r="D101" s="207" t="str">
        <f t="shared" si="9"/>
        <v>PE_E</v>
      </c>
      <c r="E101" s="202" t="s">
        <v>103</v>
      </c>
      <c r="F101" s="200" t="s">
        <v>575</v>
      </c>
      <c r="G101" s="202" t="s">
        <v>115</v>
      </c>
      <c r="H101" s="203" t="s">
        <v>578</v>
      </c>
      <c r="I101" s="212" t="s">
        <v>120</v>
      </c>
      <c r="J101" s="209" t="str">
        <f t="shared" ref="J101:J132" si="11">CONCATENATE(E101,G101,MID(I101,1,100))</f>
        <v>Profesional EspecializadoEjecuciónEfectuar la evaluación de la gestión fiscal, según las variables de análisis del tipo de actuación d</v>
      </c>
      <c r="K101" s="206" t="s">
        <v>121</v>
      </c>
      <c r="M101" s="202" t="s">
        <v>133</v>
      </c>
    </row>
    <row r="102" spans="2:13" ht="48" x14ac:dyDescent="0.25">
      <c r="B102" s="169">
        <v>78</v>
      </c>
      <c r="C102" s="208" t="str">
        <f t="shared" si="10"/>
        <v>Profesional EspecializadoInforme</v>
      </c>
      <c r="D102" s="207" t="str">
        <f t="shared" si="9"/>
        <v>PE_I</v>
      </c>
      <c r="E102" s="202" t="s">
        <v>103</v>
      </c>
      <c r="F102" s="200" t="s">
        <v>575</v>
      </c>
      <c r="G102" s="202" t="s">
        <v>122</v>
      </c>
      <c r="H102" s="203" t="s">
        <v>577</v>
      </c>
      <c r="I102" s="213" t="s">
        <v>123</v>
      </c>
      <c r="J102" s="209" t="str">
        <f t="shared" si="11"/>
        <v>Profesional EspecializadoInformeElaborar el Proyecto de Informe Preliminar y Final de acuerdo con los atributos y modelos establecid</v>
      </c>
      <c r="K102" s="206" t="s">
        <v>124</v>
      </c>
      <c r="M102" s="202" t="s">
        <v>142</v>
      </c>
    </row>
    <row r="103" spans="2:13" ht="48" x14ac:dyDescent="0.25">
      <c r="B103" s="169">
        <v>79</v>
      </c>
      <c r="C103" s="208" t="str">
        <f t="shared" si="10"/>
        <v>Profesional EspecializadoInforme</v>
      </c>
      <c r="D103" s="207" t="str">
        <f t="shared" si="9"/>
        <v>PE_I</v>
      </c>
      <c r="E103" s="202" t="s">
        <v>103</v>
      </c>
      <c r="F103" s="200" t="s">
        <v>575</v>
      </c>
      <c r="G103" s="202" t="s">
        <v>122</v>
      </c>
      <c r="H103" s="203" t="s">
        <v>577</v>
      </c>
      <c r="I103" s="212" t="s">
        <v>125</v>
      </c>
      <c r="J103" s="209" t="str">
        <f t="shared" si="11"/>
        <v>Profesional EspecializadoInformeEvaluar  la respuesta de la entidad al informe preminar concluyendo sobre cada observación, determin</v>
      </c>
      <c r="K103" s="206" t="s">
        <v>126</v>
      </c>
      <c r="M103"/>
    </row>
    <row r="104" spans="2:13" ht="48" x14ac:dyDescent="0.25">
      <c r="B104" s="169">
        <v>80</v>
      </c>
      <c r="C104" s="208" t="str">
        <f t="shared" si="10"/>
        <v>Profesional EspecializadoActividades posteriores</v>
      </c>
      <c r="D104" s="207" t="str">
        <f t="shared" si="9"/>
        <v>PE_APO</v>
      </c>
      <c r="E104" s="202" t="s">
        <v>103</v>
      </c>
      <c r="F104" s="200" t="s">
        <v>575</v>
      </c>
      <c r="G104" s="202" t="s">
        <v>127</v>
      </c>
      <c r="H104" s="203" t="s">
        <v>579</v>
      </c>
      <c r="I104" s="212" t="s">
        <v>128</v>
      </c>
      <c r="J104" s="209" t="str">
        <f t="shared" si="11"/>
        <v>Profesional EspecializadoActividades posterioresVerificar que el Plan de Mejoramiento y sus correspondientes informes de avance semestral (con corte</v>
      </c>
      <c r="K104" s="206" t="s">
        <v>129</v>
      </c>
      <c r="M104"/>
    </row>
    <row r="105" spans="2:13" ht="36" x14ac:dyDescent="0.25">
      <c r="B105" s="169">
        <v>81</v>
      </c>
      <c r="C105" s="208" t="str">
        <f t="shared" si="10"/>
        <v>Profesional EspecializadoSeguimiento</v>
      </c>
      <c r="D105" s="207" t="str">
        <f t="shared" si="9"/>
        <v>PE_S</v>
      </c>
      <c r="E105" s="202" t="s">
        <v>103</v>
      </c>
      <c r="F105" s="200" t="s">
        <v>575</v>
      </c>
      <c r="G105" s="202" t="s">
        <v>130</v>
      </c>
      <c r="H105" s="203" t="s">
        <v>584</v>
      </c>
      <c r="I105" s="212" t="s">
        <v>131</v>
      </c>
      <c r="J105" s="209" t="str">
        <f t="shared" si="11"/>
        <v xml:space="preserve">Profesional EspecializadoSeguimientoRealizar seguimiento, evaluación y cierre a los planes de mejoramiento suscritos por los sujetos de </v>
      </c>
      <c r="K105" s="206" t="s">
        <v>132</v>
      </c>
      <c r="M105"/>
    </row>
    <row r="106" spans="2:13" ht="36" x14ac:dyDescent="0.25">
      <c r="B106" s="169">
        <v>82</v>
      </c>
      <c r="C106" s="208" t="str">
        <f t="shared" si="10"/>
        <v>Profesional EspecializadoOtra</v>
      </c>
      <c r="D106" s="207" t="str">
        <f t="shared" si="9"/>
        <v>PE_O</v>
      </c>
      <c r="E106" s="202" t="s">
        <v>103</v>
      </c>
      <c r="F106" s="200" t="s">
        <v>575</v>
      </c>
      <c r="G106" s="202" t="s">
        <v>133</v>
      </c>
      <c r="H106" s="203" t="s">
        <v>587</v>
      </c>
      <c r="I106" s="212" t="s">
        <v>134</v>
      </c>
      <c r="J106" s="209" t="str">
        <f t="shared" si="11"/>
        <v>Profesional EspecializadoOtraContribuir al sostenimiento del Modelo Integrado de Planeación y Gestión (Incuye el SGC), dando apli</v>
      </c>
      <c r="K106" s="206" t="s">
        <v>135</v>
      </c>
      <c r="M106"/>
    </row>
    <row r="107" spans="2:13" ht="48" x14ac:dyDescent="0.25">
      <c r="B107" s="169">
        <v>83</v>
      </c>
      <c r="C107" s="208" t="str">
        <f t="shared" si="10"/>
        <v>Profesional EspecializadoOtra</v>
      </c>
      <c r="D107" s="207" t="str">
        <f t="shared" si="9"/>
        <v>PE_O</v>
      </c>
      <c r="E107" s="202" t="s">
        <v>103</v>
      </c>
      <c r="F107" s="200" t="s">
        <v>575</v>
      </c>
      <c r="G107" s="202" t="s">
        <v>133</v>
      </c>
      <c r="H107" s="203" t="s">
        <v>587</v>
      </c>
      <c r="I107" s="212" t="s">
        <v>140</v>
      </c>
      <c r="J107" s="209" t="str">
        <f t="shared" si="11"/>
        <v>Profesional EspecializadoOtraApoyar y atender los requeimientos para el cumplimeinto de los indicadores de la AGR para la certifi</v>
      </c>
      <c r="K107" s="206" t="s">
        <v>137</v>
      </c>
      <c r="M107"/>
    </row>
    <row r="108" spans="2:13" ht="48" x14ac:dyDescent="0.25">
      <c r="B108" s="169">
        <v>84</v>
      </c>
      <c r="C108" s="208" t="str">
        <f t="shared" si="10"/>
        <v>Profesional EspecializadoOtra</v>
      </c>
      <c r="D108" s="207" t="str">
        <f t="shared" si="9"/>
        <v>PE_O</v>
      </c>
      <c r="E108" s="202" t="s">
        <v>103</v>
      </c>
      <c r="F108" s="200" t="s">
        <v>575</v>
      </c>
      <c r="G108" s="202" t="s">
        <v>133</v>
      </c>
      <c r="H108" s="203" t="s">
        <v>587</v>
      </c>
      <c r="I108" s="212" t="s">
        <v>141</v>
      </c>
      <c r="J108" s="209" t="str">
        <f t="shared" si="11"/>
        <v>Profesional EspecializadoOtraParticipar en el cumplimiento del Plan de Acción del Proceso Auditor y el cumplimiento de los indica</v>
      </c>
      <c r="K108" s="206" t="s">
        <v>137</v>
      </c>
      <c r="M108"/>
    </row>
    <row r="109" spans="2:13" ht="45" x14ac:dyDescent="0.25">
      <c r="B109" s="169">
        <v>85</v>
      </c>
      <c r="C109" s="208" t="str">
        <f t="shared" si="10"/>
        <v>Profesional EspecializadoControl Fiscal Macro</v>
      </c>
      <c r="D109" s="207" t="str">
        <f t="shared" si="9"/>
        <v>PE_CFM</v>
      </c>
      <c r="E109" s="202" t="s">
        <v>103</v>
      </c>
      <c r="F109" s="200" t="s">
        <v>575</v>
      </c>
      <c r="G109" s="202" t="s">
        <v>142</v>
      </c>
      <c r="H109" s="203" t="s">
        <v>585</v>
      </c>
      <c r="I109" s="212" t="s">
        <v>144</v>
      </c>
      <c r="J109" s="209" t="str">
        <f t="shared" si="11"/>
        <v>Profesional EspecializadoControl Fiscal MacroLlevar a cabo la ejecución y control de los informes macro asignados  poniendo el conocimiento, expe</v>
      </c>
      <c r="K109" s="206" t="s">
        <v>145</v>
      </c>
      <c r="M109"/>
    </row>
    <row r="110" spans="2:13" ht="60" x14ac:dyDescent="0.25">
      <c r="B110" s="169">
        <v>86</v>
      </c>
      <c r="C110" s="228" t="str">
        <f t="shared" si="10"/>
        <v>Profesional UniversitarioPlaneación Estratégica</v>
      </c>
      <c r="D110" s="227" t="str">
        <f t="shared" si="9"/>
        <v>PU_PE</v>
      </c>
      <c r="E110" s="229" t="s">
        <v>104</v>
      </c>
      <c r="F110" s="230" t="s">
        <v>588</v>
      </c>
      <c r="G110" s="229" t="s">
        <v>105</v>
      </c>
      <c r="H110" s="231" t="s">
        <v>575</v>
      </c>
      <c r="I110" s="232" t="s">
        <v>106</v>
      </c>
      <c r="J110" s="233" t="str">
        <f t="shared" si="11"/>
        <v>Profesional UniversitarioPlaneación EstratégicaParticipar en la formulación y estructuración del PVCFT y el Plan AnuALa de Informes Macro, poniendo</v>
      </c>
      <c r="K110" s="234" t="s">
        <v>107</v>
      </c>
      <c r="M110" s="229" t="s">
        <v>105</v>
      </c>
    </row>
    <row r="111" spans="2:13" ht="45" x14ac:dyDescent="0.25">
      <c r="B111" s="169">
        <v>87</v>
      </c>
      <c r="C111" s="228" t="str">
        <f t="shared" si="10"/>
        <v>Profesional UniversitarioPlaneación</v>
      </c>
      <c r="D111" s="227" t="str">
        <f t="shared" ref="D111:D142" si="12">CONCATENATE(F111,"_",H111)</f>
        <v>PU_P</v>
      </c>
      <c r="E111" s="229" t="s">
        <v>104</v>
      </c>
      <c r="F111" s="230" t="s">
        <v>588</v>
      </c>
      <c r="G111" s="229" t="s">
        <v>108</v>
      </c>
      <c r="H111" s="231" t="s">
        <v>576</v>
      </c>
      <c r="I111" s="232" t="s">
        <v>109</v>
      </c>
      <c r="J111" s="233" t="str">
        <f t="shared" si="11"/>
        <v>Profesional UniversitarioPlaneaciónParticipar en el conocimiento del sujeto de control o materia a auditar, poniendo el conocimiento, e</v>
      </c>
      <c r="K111" s="232" t="s">
        <v>110</v>
      </c>
      <c r="M111" s="229" t="s">
        <v>108</v>
      </c>
    </row>
    <row r="112" spans="2:13" ht="75" x14ac:dyDescent="0.25">
      <c r="B112" s="169">
        <v>88</v>
      </c>
      <c r="C112" s="228" t="str">
        <f t="shared" si="10"/>
        <v>Profesional UniversitarioPlaneación</v>
      </c>
      <c r="D112" s="227" t="str">
        <f t="shared" si="12"/>
        <v>PU_P</v>
      </c>
      <c r="E112" s="229" t="s">
        <v>104</v>
      </c>
      <c r="F112" s="230" t="s">
        <v>588</v>
      </c>
      <c r="G112" s="229" t="s">
        <v>108</v>
      </c>
      <c r="H112" s="231" t="s">
        <v>576</v>
      </c>
      <c r="I112" s="232" t="s">
        <v>111</v>
      </c>
      <c r="J112" s="233" t="str">
        <f t="shared" si="11"/>
        <v>Profesional UniversitarioPlaneaciónPlanificar los trabajos de control fiscal en consideración al enfoque de riesgos,  poniendo el conoc</v>
      </c>
      <c r="K112" s="234" t="s">
        <v>112</v>
      </c>
      <c r="M112" s="229" t="s">
        <v>115</v>
      </c>
    </row>
    <row r="113" spans="2:13" ht="60" x14ac:dyDescent="0.25">
      <c r="B113" s="169">
        <v>89</v>
      </c>
      <c r="C113" s="228" t="str">
        <f t="shared" si="10"/>
        <v>Profesional UniversitarioPlaneación</v>
      </c>
      <c r="D113" s="227" t="str">
        <f t="shared" si="12"/>
        <v>PU_P</v>
      </c>
      <c r="E113" s="229" t="s">
        <v>104</v>
      </c>
      <c r="F113" s="230" t="s">
        <v>588</v>
      </c>
      <c r="G113" s="229" t="s">
        <v>108</v>
      </c>
      <c r="H113" s="231" t="s">
        <v>576</v>
      </c>
      <c r="I113" s="232" t="s">
        <v>113</v>
      </c>
      <c r="J113" s="233" t="str">
        <f t="shared" si="11"/>
        <v>Profesional UniversitarioPlaneaciónElaborar y aprobar el plan de trabajo y programa de auditoría o sus equivalentes,   poniendo el cono</v>
      </c>
      <c r="K113" s="234" t="s">
        <v>114</v>
      </c>
      <c r="M113" s="229" t="s">
        <v>122</v>
      </c>
    </row>
    <row r="114" spans="2:13" ht="60" x14ac:dyDescent="0.25">
      <c r="B114" s="169">
        <v>90</v>
      </c>
      <c r="C114" s="228" t="str">
        <f t="shared" si="10"/>
        <v>Profesional UniversitarioEjecución</v>
      </c>
      <c r="D114" s="227" t="str">
        <f t="shared" si="12"/>
        <v>PU_E</v>
      </c>
      <c r="E114" s="229" t="s">
        <v>104</v>
      </c>
      <c r="F114" s="230" t="s">
        <v>588</v>
      </c>
      <c r="G114" s="229" t="s">
        <v>115</v>
      </c>
      <c r="H114" s="231" t="s">
        <v>578</v>
      </c>
      <c r="I114" s="232" t="s">
        <v>116</v>
      </c>
      <c r="J114" s="233" t="str">
        <f t="shared" si="11"/>
        <v>Profesional UniversitarioEjecuciónDesarrollar los procedimientos de auditoria definidos en el plan y programa de auditoría, poniendo e</v>
      </c>
      <c r="K114" s="234" t="s">
        <v>117</v>
      </c>
      <c r="M114" s="229" t="s">
        <v>127</v>
      </c>
    </row>
    <row r="115" spans="2:13" ht="45" x14ac:dyDescent="0.25">
      <c r="B115" s="169">
        <v>91</v>
      </c>
      <c r="C115" s="228" t="str">
        <f t="shared" si="10"/>
        <v>Profesional UniversitarioEjecución</v>
      </c>
      <c r="D115" s="227" t="str">
        <f t="shared" si="12"/>
        <v>PU_E</v>
      </c>
      <c r="E115" s="229" t="s">
        <v>104</v>
      </c>
      <c r="F115" s="230" t="s">
        <v>588</v>
      </c>
      <c r="G115" s="229" t="s">
        <v>115</v>
      </c>
      <c r="H115" s="231" t="s">
        <v>578</v>
      </c>
      <c r="I115" s="232" t="s">
        <v>118</v>
      </c>
      <c r="J115" s="233" t="str">
        <f t="shared" si="11"/>
        <v>Profesional UniversitarioEjecuciónDeterminar y Estructurar las  observaciones,  poniendo el conocimiento, experticia y competencia pro</v>
      </c>
      <c r="K115" s="234" t="s">
        <v>119</v>
      </c>
      <c r="M115" s="229" t="s">
        <v>130</v>
      </c>
    </row>
    <row r="116" spans="2:13" ht="60" x14ac:dyDescent="0.25">
      <c r="B116" s="169">
        <v>92</v>
      </c>
      <c r="C116" s="228" t="str">
        <f t="shared" si="10"/>
        <v>Profesional UniversitarioEjecución</v>
      </c>
      <c r="D116" s="227" t="str">
        <f t="shared" si="12"/>
        <v>PU_E</v>
      </c>
      <c r="E116" s="229" t="s">
        <v>104</v>
      </c>
      <c r="F116" s="230" t="s">
        <v>588</v>
      </c>
      <c r="G116" s="229" t="s">
        <v>115</v>
      </c>
      <c r="H116" s="231" t="s">
        <v>578</v>
      </c>
      <c r="I116" s="232" t="s">
        <v>120</v>
      </c>
      <c r="J116" s="233" t="str">
        <f t="shared" si="11"/>
        <v>Profesional UniversitarioEjecuciónEfectuar la evaluación de la gestión fiscal, según las variables de análisis del tipo de actuación d</v>
      </c>
      <c r="K116" s="234" t="s">
        <v>121</v>
      </c>
      <c r="M116" s="229" t="s">
        <v>133</v>
      </c>
    </row>
    <row r="117" spans="2:13" ht="51" x14ac:dyDescent="0.25">
      <c r="B117" s="169">
        <v>93</v>
      </c>
      <c r="C117" s="228" t="str">
        <f t="shared" si="10"/>
        <v>Profesional UniversitarioInforme</v>
      </c>
      <c r="D117" s="227" t="str">
        <f t="shared" si="12"/>
        <v>PU_I</v>
      </c>
      <c r="E117" s="229" t="s">
        <v>104</v>
      </c>
      <c r="F117" s="230" t="s">
        <v>588</v>
      </c>
      <c r="G117" s="229" t="s">
        <v>122</v>
      </c>
      <c r="H117" s="231" t="s">
        <v>577</v>
      </c>
      <c r="I117" s="235" t="s">
        <v>123</v>
      </c>
      <c r="J117" s="233" t="str">
        <f t="shared" si="11"/>
        <v>Profesional UniversitarioInformeElaborar el Proyecto de Informe Preliminar y Final de acuerdo con los atributos y modelos establecid</v>
      </c>
      <c r="K117" s="234" t="s">
        <v>124</v>
      </c>
      <c r="M117" s="229" t="s">
        <v>142</v>
      </c>
    </row>
    <row r="118" spans="2:13" ht="60" x14ac:dyDescent="0.25">
      <c r="B118" s="169">
        <v>94</v>
      </c>
      <c r="C118" s="228" t="str">
        <f t="shared" si="10"/>
        <v>Profesional UniversitarioInforme</v>
      </c>
      <c r="D118" s="227" t="str">
        <f t="shared" si="12"/>
        <v>PU_I</v>
      </c>
      <c r="E118" s="229" t="s">
        <v>104</v>
      </c>
      <c r="F118" s="230" t="s">
        <v>588</v>
      </c>
      <c r="G118" s="229" t="s">
        <v>122</v>
      </c>
      <c r="H118" s="231" t="s">
        <v>577</v>
      </c>
      <c r="I118" s="232" t="s">
        <v>125</v>
      </c>
      <c r="J118" s="233" t="str">
        <f t="shared" si="11"/>
        <v>Profesional UniversitarioInformeEvaluar  la respuesta de la entidad al informe preminar concluyendo sobre cada observación, determin</v>
      </c>
      <c r="K118" s="234" t="s">
        <v>126</v>
      </c>
      <c r="M118"/>
    </row>
    <row r="119" spans="2:13" ht="60" x14ac:dyDescent="0.25">
      <c r="B119" s="169">
        <v>95</v>
      </c>
      <c r="C119" s="228" t="str">
        <f t="shared" si="10"/>
        <v>Profesional UniversitarioActividades posteriores</v>
      </c>
      <c r="D119" s="227" t="str">
        <f t="shared" si="12"/>
        <v>PU_APO</v>
      </c>
      <c r="E119" s="229" t="s">
        <v>104</v>
      </c>
      <c r="F119" s="230" t="s">
        <v>588</v>
      </c>
      <c r="G119" s="229" t="s">
        <v>127</v>
      </c>
      <c r="H119" s="231" t="s">
        <v>579</v>
      </c>
      <c r="I119" s="232" t="s">
        <v>128</v>
      </c>
      <c r="J119" s="233" t="str">
        <f t="shared" si="11"/>
        <v>Profesional UniversitarioActividades posterioresVerificar que el Plan de Mejoramiento y sus correspondientes informes de avance semestral (con corte</v>
      </c>
      <c r="K119" s="234" t="s">
        <v>129</v>
      </c>
      <c r="M119"/>
    </row>
    <row r="120" spans="2:13" ht="36" x14ac:dyDescent="0.25">
      <c r="B120" s="169">
        <v>96</v>
      </c>
      <c r="C120" s="228" t="str">
        <f t="shared" si="10"/>
        <v>Profesional UniversitarioSeguimiento</v>
      </c>
      <c r="D120" s="227" t="str">
        <f t="shared" si="12"/>
        <v>PU_S</v>
      </c>
      <c r="E120" s="229" t="s">
        <v>104</v>
      </c>
      <c r="F120" s="230" t="s">
        <v>588</v>
      </c>
      <c r="G120" s="229" t="s">
        <v>130</v>
      </c>
      <c r="H120" s="231" t="s">
        <v>584</v>
      </c>
      <c r="I120" s="232" t="s">
        <v>131</v>
      </c>
      <c r="J120" s="233" t="str">
        <f t="shared" si="11"/>
        <v xml:space="preserve">Profesional UniversitarioSeguimientoRealizar seguimiento, evaluación y cierre a los planes de mejoramiento suscritos por los sujetos de </v>
      </c>
      <c r="K120" s="234" t="s">
        <v>132</v>
      </c>
      <c r="M120"/>
    </row>
    <row r="121" spans="2:13" ht="45" x14ac:dyDescent="0.25">
      <c r="B121" s="169">
        <v>97</v>
      </c>
      <c r="C121" s="228" t="str">
        <f t="shared" si="10"/>
        <v>Profesional UniversitarioOtra</v>
      </c>
      <c r="D121" s="227" t="str">
        <f t="shared" si="12"/>
        <v>PU_O</v>
      </c>
      <c r="E121" s="229" t="s">
        <v>104</v>
      </c>
      <c r="F121" s="230" t="s">
        <v>588</v>
      </c>
      <c r="G121" s="229" t="s">
        <v>133</v>
      </c>
      <c r="H121" s="231" t="s">
        <v>587</v>
      </c>
      <c r="I121" s="232" t="s">
        <v>139</v>
      </c>
      <c r="J121" s="233" t="str">
        <f t="shared" si="11"/>
        <v>Profesional UniversitarioOtraApoyar en la elaboración y análisis de los informes y reportes de información que soliciten las enti</v>
      </c>
      <c r="K121" s="234" t="s">
        <v>137</v>
      </c>
      <c r="M121"/>
    </row>
    <row r="122" spans="2:13" ht="45" x14ac:dyDescent="0.25">
      <c r="B122" s="169">
        <v>98</v>
      </c>
      <c r="C122" s="228" t="str">
        <f t="shared" si="10"/>
        <v>Profesional UniversitarioControl Fiscal Macro</v>
      </c>
      <c r="D122" s="227" t="str">
        <f t="shared" si="12"/>
        <v>PU_CFM</v>
      </c>
      <c r="E122" s="229" t="s">
        <v>104</v>
      </c>
      <c r="F122" s="230" t="s">
        <v>588</v>
      </c>
      <c r="G122" s="229" t="s">
        <v>142</v>
      </c>
      <c r="H122" s="231" t="s">
        <v>585</v>
      </c>
      <c r="I122" s="232" t="s">
        <v>144</v>
      </c>
      <c r="J122" s="233" t="str">
        <f t="shared" si="11"/>
        <v>Profesional UniversitarioControl Fiscal MacroLlevar a cabo la ejecución y control de los informes macro asignados  poniendo el conocimiento, expe</v>
      </c>
      <c r="K122" s="234" t="s">
        <v>145</v>
      </c>
      <c r="M122"/>
    </row>
    <row r="123" spans="2:13" ht="60" x14ac:dyDescent="0.25">
      <c r="B123" s="169">
        <v>99</v>
      </c>
      <c r="C123" s="145" t="str">
        <f t="shared" si="10"/>
        <v>Técnico_OperativoPlaneación Estratégica</v>
      </c>
      <c r="D123" s="184" t="str">
        <f t="shared" si="12"/>
        <v>TO_PE</v>
      </c>
      <c r="E123" s="236" t="s">
        <v>665</v>
      </c>
      <c r="F123" s="236" t="s">
        <v>589</v>
      </c>
      <c r="G123" s="185" t="s">
        <v>105</v>
      </c>
      <c r="H123" s="148" t="s">
        <v>575</v>
      </c>
      <c r="I123" s="225" t="s">
        <v>106</v>
      </c>
      <c r="J123" s="237" t="str">
        <f t="shared" si="11"/>
        <v>Técnico_OperativoPlaneación EstratégicaParticipar en la formulación y estructuración del PVCFT y el Plan AnuALa de Informes Macro, poniendo</v>
      </c>
      <c r="K123" s="226" t="s">
        <v>107</v>
      </c>
      <c r="M123" s="185" t="s">
        <v>105</v>
      </c>
    </row>
    <row r="124" spans="2:13" ht="45" x14ac:dyDescent="0.25">
      <c r="B124" s="169">
        <v>100</v>
      </c>
      <c r="C124" s="145" t="str">
        <f t="shared" si="10"/>
        <v>Técnico_OperativoPlaneación</v>
      </c>
      <c r="D124" s="184" t="str">
        <f t="shared" si="12"/>
        <v>TO_P</v>
      </c>
      <c r="E124" s="236" t="s">
        <v>665</v>
      </c>
      <c r="F124" s="236" t="s">
        <v>589</v>
      </c>
      <c r="G124" s="185" t="s">
        <v>108</v>
      </c>
      <c r="H124" s="148" t="s">
        <v>576</v>
      </c>
      <c r="I124" s="225" t="s">
        <v>109</v>
      </c>
      <c r="J124" s="237" t="str">
        <f t="shared" si="11"/>
        <v>Técnico_OperativoPlaneaciónParticipar en el conocimiento del sujeto de control o materia a auditar, poniendo el conocimiento, e</v>
      </c>
      <c r="K124" s="225" t="s">
        <v>110</v>
      </c>
      <c r="M124" s="185" t="s">
        <v>108</v>
      </c>
    </row>
    <row r="125" spans="2:13" ht="75" x14ac:dyDescent="0.25">
      <c r="B125" s="169">
        <v>101</v>
      </c>
      <c r="C125" s="145" t="str">
        <f t="shared" si="10"/>
        <v>Técnico_OperativoPlaneación</v>
      </c>
      <c r="D125" s="184" t="str">
        <f t="shared" si="12"/>
        <v>TO_P</v>
      </c>
      <c r="E125" s="236" t="s">
        <v>665</v>
      </c>
      <c r="F125" s="236" t="s">
        <v>589</v>
      </c>
      <c r="G125" s="185" t="s">
        <v>108</v>
      </c>
      <c r="H125" s="148" t="s">
        <v>576</v>
      </c>
      <c r="I125" s="225" t="s">
        <v>111</v>
      </c>
      <c r="J125" s="237" t="str">
        <f t="shared" si="11"/>
        <v>Técnico_OperativoPlaneaciónPlanificar los trabajos de control fiscal en consideración al enfoque de riesgos,  poniendo el conoc</v>
      </c>
      <c r="K125" s="226" t="s">
        <v>112</v>
      </c>
      <c r="M125" s="185" t="s">
        <v>115</v>
      </c>
    </row>
    <row r="126" spans="2:13" ht="60" x14ac:dyDescent="0.25">
      <c r="B126" s="169">
        <v>102</v>
      </c>
      <c r="C126" s="145" t="str">
        <f t="shared" si="10"/>
        <v>Técnico_OperativoPlaneación</v>
      </c>
      <c r="D126" s="184" t="str">
        <f t="shared" si="12"/>
        <v>TO_P</v>
      </c>
      <c r="E126" s="236" t="s">
        <v>665</v>
      </c>
      <c r="F126" s="236" t="s">
        <v>589</v>
      </c>
      <c r="G126" s="185" t="s">
        <v>108</v>
      </c>
      <c r="H126" s="148" t="s">
        <v>576</v>
      </c>
      <c r="I126" s="225" t="s">
        <v>113</v>
      </c>
      <c r="J126" s="237" t="str">
        <f t="shared" si="11"/>
        <v>Técnico_OperativoPlaneaciónElaborar y aprobar el plan de trabajo y programa de auditoría o sus equivalentes,   poniendo el cono</v>
      </c>
      <c r="K126" s="226" t="s">
        <v>114</v>
      </c>
      <c r="M126" s="185" t="s">
        <v>122</v>
      </c>
    </row>
    <row r="127" spans="2:13" ht="60" x14ac:dyDescent="0.25">
      <c r="B127" s="169">
        <v>103</v>
      </c>
      <c r="C127" s="145" t="str">
        <f t="shared" si="10"/>
        <v>Técnico_OperativoEjecución</v>
      </c>
      <c r="D127" s="184" t="str">
        <f t="shared" si="12"/>
        <v>TO_E</v>
      </c>
      <c r="E127" s="236" t="s">
        <v>665</v>
      </c>
      <c r="F127" s="236" t="s">
        <v>589</v>
      </c>
      <c r="G127" s="185" t="s">
        <v>115</v>
      </c>
      <c r="H127" s="148" t="s">
        <v>578</v>
      </c>
      <c r="I127" s="225" t="s">
        <v>116</v>
      </c>
      <c r="J127" s="237" t="str">
        <f t="shared" si="11"/>
        <v>Técnico_OperativoEjecuciónDesarrollar los procedimientos de auditoria definidos en el plan y programa de auditoría, poniendo e</v>
      </c>
      <c r="K127" s="226" t="s">
        <v>117</v>
      </c>
      <c r="M127" s="185" t="s">
        <v>127</v>
      </c>
    </row>
    <row r="128" spans="2:13" ht="45" x14ac:dyDescent="0.25">
      <c r="B128" s="169">
        <v>104</v>
      </c>
      <c r="C128" s="145" t="str">
        <f t="shared" si="10"/>
        <v>Técnico_OperativoEjecución</v>
      </c>
      <c r="D128" s="184" t="str">
        <f t="shared" si="12"/>
        <v>TO_E</v>
      </c>
      <c r="E128" s="236" t="s">
        <v>665</v>
      </c>
      <c r="F128" s="236" t="s">
        <v>589</v>
      </c>
      <c r="G128" s="185" t="s">
        <v>115</v>
      </c>
      <c r="H128" s="148" t="s">
        <v>578</v>
      </c>
      <c r="I128" s="225" t="s">
        <v>118</v>
      </c>
      <c r="J128" s="237" t="str">
        <f t="shared" si="11"/>
        <v>Técnico_OperativoEjecuciónDeterminar y Estructurar las  observaciones,  poniendo el conocimiento, experticia y competencia pro</v>
      </c>
      <c r="K128" s="226" t="s">
        <v>119</v>
      </c>
      <c r="M128" s="185" t="s">
        <v>130</v>
      </c>
    </row>
    <row r="129" spans="2:13" ht="60" x14ac:dyDescent="0.25">
      <c r="B129" s="169">
        <v>105</v>
      </c>
      <c r="C129" s="145" t="str">
        <f t="shared" si="10"/>
        <v>Técnico_OperativoEjecución</v>
      </c>
      <c r="D129" s="184" t="str">
        <f t="shared" si="12"/>
        <v>TO_E</v>
      </c>
      <c r="E129" s="236" t="s">
        <v>665</v>
      </c>
      <c r="F129" s="236" t="s">
        <v>589</v>
      </c>
      <c r="G129" s="185" t="s">
        <v>115</v>
      </c>
      <c r="H129" s="148" t="s">
        <v>578</v>
      </c>
      <c r="I129" s="225" t="s">
        <v>120</v>
      </c>
      <c r="J129" s="237" t="str">
        <f t="shared" si="11"/>
        <v>Técnico_OperativoEjecuciónEfectuar la evaluación de la gestión fiscal, según las variables de análisis del tipo de actuación d</v>
      </c>
      <c r="K129" s="226" t="s">
        <v>121</v>
      </c>
      <c r="M129" s="185" t="s">
        <v>133</v>
      </c>
    </row>
    <row r="130" spans="2:13" ht="51" x14ac:dyDescent="0.25">
      <c r="B130" s="169">
        <v>106</v>
      </c>
      <c r="C130" s="145" t="str">
        <f t="shared" si="10"/>
        <v>Técnico_OperativoInforme</v>
      </c>
      <c r="D130" s="184" t="str">
        <f t="shared" si="12"/>
        <v>TO_I</v>
      </c>
      <c r="E130" s="236" t="s">
        <v>665</v>
      </c>
      <c r="F130" s="236" t="s">
        <v>589</v>
      </c>
      <c r="G130" s="185" t="s">
        <v>122</v>
      </c>
      <c r="H130" s="148" t="s">
        <v>577</v>
      </c>
      <c r="I130" s="181" t="s">
        <v>123</v>
      </c>
      <c r="J130" s="237" t="str">
        <f t="shared" si="11"/>
        <v>Técnico_OperativoInformeElaborar el Proyecto de Informe Preliminar y Final de acuerdo con los atributos y modelos establecid</v>
      </c>
      <c r="K130" s="226" t="s">
        <v>124</v>
      </c>
      <c r="M130" s="185" t="s">
        <v>142</v>
      </c>
    </row>
    <row r="131" spans="2:13" ht="60" x14ac:dyDescent="0.25">
      <c r="B131" s="169">
        <v>107</v>
      </c>
      <c r="C131" s="145" t="str">
        <f t="shared" si="10"/>
        <v>Técnico_OperativoInforme</v>
      </c>
      <c r="D131" s="184" t="str">
        <f t="shared" si="12"/>
        <v>TO_I</v>
      </c>
      <c r="E131" s="236" t="s">
        <v>665</v>
      </c>
      <c r="F131" s="236" t="s">
        <v>589</v>
      </c>
      <c r="G131" s="185" t="s">
        <v>122</v>
      </c>
      <c r="H131" s="148" t="s">
        <v>577</v>
      </c>
      <c r="I131" s="225" t="s">
        <v>125</v>
      </c>
      <c r="J131" s="237" t="str">
        <f t="shared" si="11"/>
        <v>Técnico_OperativoInformeEvaluar  la respuesta de la entidad al informe preminar concluyendo sobre cada observación, determin</v>
      </c>
      <c r="K131" s="226" t="s">
        <v>126</v>
      </c>
      <c r="M131"/>
    </row>
    <row r="132" spans="2:13" ht="60" x14ac:dyDescent="0.25">
      <c r="B132" s="169">
        <v>108</v>
      </c>
      <c r="C132" s="145" t="str">
        <f t="shared" si="10"/>
        <v>Técnico_OperativoActividades posteriores</v>
      </c>
      <c r="D132" s="184" t="str">
        <f t="shared" si="12"/>
        <v>TO_APO</v>
      </c>
      <c r="E132" s="236" t="s">
        <v>665</v>
      </c>
      <c r="F132" s="236" t="s">
        <v>589</v>
      </c>
      <c r="G132" s="185" t="s">
        <v>127</v>
      </c>
      <c r="H132" s="148" t="s">
        <v>579</v>
      </c>
      <c r="I132" s="225" t="s">
        <v>128</v>
      </c>
      <c r="J132" s="237" t="str">
        <f t="shared" si="11"/>
        <v>Técnico_OperativoActividades posterioresVerificar que el Plan de Mejoramiento y sus correspondientes informes de avance semestral (con corte</v>
      </c>
      <c r="K132" s="226" t="s">
        <v>129</v>
      </c>
      <c r="M132"/>
    </row>
    <row r="133" spans="2:13" ht="30" x14ac:dyDescent="0.25">
      <c r="B133" s="169">
        <v>109</v>
      </c>
      <c r="C133" s="145" t="str">
        <f t="shared" ref="C133:C162" si="13">CONCATENATE(E133,G133)</f>
        <v>Técnico_OperativoSeguimiento</v>
      </c>
      <c r="D133" s="184" t="str">
        <f t="shared" si="12"/>
        <v>TO_S</v>
      </c>
      <c r="E133" s="236" t="s">
        <v>665</v>
      </c>
      <c r="F133" s="236" t="s">
        <v>589</v>
      </c>
      <c r="G133" s="185" t="s">
        <v>130</v>
      </c>
      <c r="H133" s="148" t="s">
        <v>584</v>
      </c>
      <c r="I133" s="225" t="s">
        <v>131</v>
      </c>
      <c r="J133" s="237" t="str">
        <f t="shared" ref="J133:J164" si="14">CONCATENATE(E133,G133,MID(I133,1,100))</f>
        <v xml:space="preserve">Técnico_OperativoSeguimientoRealizar seguimiento, evaluación y cierre a los planes de mejoramiento suscritos por los sujetos de </v>
      </c>
      <c r="K133" s="226" t="s">
        <v>132</v>
      </c>
      <c r="M133"/>
    </row>
    <row r="134" spans="2:13" ht="45" x14ac:dyDescent="0.25">
      <c r="B134" s="169">
        <v>110</v>
      </c>
      <c r="C134" s="145" t="str">
        <f t="shared" si="13"/>
        <v>Técnico_OperativoOtra</v>
      </c>
      <c r="D134" s="184" t="str">
        <f t="shared" si="12"/>
        <v>TO_O</v>
      </c>
      <c r="E134" s="236" t="s">
        <v>665</v>
      </c>
      <c r="F134" s="236" t="s">
        <v>589</v>
      </c>
      <c r="G134" s="185" t="s">
        <v>133</v>
      </c>
      <c r="H134" s="148" t="s">
        <v>587</v>
      </c>
      <c r="I134" s="225" t="s">
        <v>134</v>
      </c>
      <c r="J134" s="237" t="str">
        <f t="shared" si="14"/>
        <v>Técnico_OperativoOtraContribuir al sostenimiento del Modelo Integrado de Planeación y Gestión (Incuye el SGC), dando apli</v>
      </c>
      <c r="K134" s="226" t="s">
        <v>135</v>
      </c>
      <c r="M134"/>
    </row>
    <row r="135" spans="2:13" ht="45" x14ac:dyDescent="0.25">
      <c r="B135" s="169">
        <v>111</v>
      </c>
      <c r="C135" s="145" t="str">
        <f t="shared" si="13"/>
        <v>Técnico_OperativoOtra</v>
      </c>
      <c r="D135" s="184" t="str">
        <f t="shared" si="12"/>
        <v>TO_O</v>
      </c>
      <c r="E135" s="236" t="s">
        <v>665</v>
      </c>
      <c r="F135" s="236" t="s">
        <v>589</v>
      </c>
      <c r="G135" s="185" t="s">
        <v>133</v>
      </c>
      <c r="H135" s="148" t="s">
        <v>587</v>
      </c>
      <c r="I135" s="225" t="s">
        <v>136</v>
      </c>
      <c r="J135" s="237" t="str">
        <f t="shared" si="14"/>
        <v>Técnico_OperativoOtraParticipar y brindar apoyo en la ejecución y control de tareas asignadas propias del proceso auditor</v>
      </c>
      <c r="K135" s="226" t="s">
        <v>137</v>
      </c>
      <c r="M135"/>
    </row>
    <row r="136" spans="2:13" ht="45" x14ac:dyDescent="0.25">
      <c r="B136" s="169">
        <v>112</v>
      </c>
      <c r="C136" s="145" t="str">
        <f t="shared" si="13"/>
        <v>Técnico_OperativoOtra</v>
      </c>
      <c r="D136" s="184" t="str">
        <f t="shared" si="12"/>
        <v>TO_O</v>
      </c>
      <c r="E136" s="236" t="s">
        <v>665</v>
      </c>
      <c r="F136" s="236" t="s">
        <v>589</v>
      </c>
      <c r="G136" s="185" t="s">
        <v>133</v>
      </c>
      <c r="H136" s="148" t="s">
        <v>587</v>
      </c>
      <c r="I136" s="225" t="s">
        <v>138</v>
      </c>
      <c r="J136" s="237" t="str">
        <f t="shared" si="14"/>
        <v>Técnico_OperativoOtraParticipar y brindar apoyo en la revisión programada a la información rendida en el Aplicativo SIA O</v>
      </c>
      <c r="K136" s="226" t="s">
        <v>137</v>
      </c>
      <c r="M136"/>
    </row>
    <row r="137" spans="2:13" ht="30" x14ac:dyDescent="0.25">
      <c r="B137" s="169">
        <v>113</v>
      </c>
      <c r="C137" s="145" t="str">
        <f t="shared" si="13"/>
        <v>Técnico_OperativoControl Fiscal Macro</v>
      </c>
      <c r="D137" s="184" t="str">
        <f t="shared" si="12"/>
        <v>TO_CFM</v>
      </c>
      <c r="E137" s="236" t="s">
        <v>665</v>
      </c>
      <c r="F137" s="236" t="s">
        <v>589</v>
      </c>
      <c r="G137" s="185" t="s">
        <v>142</v>
      </c>
      <c r="H137" s="148" t="s">
        <v>585</v>
      </c>
      <c r="I137" s="225" t="s">
        <v>143</v>
      </c>
      <c r="J137" s="237" t="str">
        <f t="shared" si="14"/>
        <v xml:space="preserve">Técnico_OperativoControl Fiscal MacroParticipar y brindar apoyo en la ejecución y control en la realización del informe de cierre fiscal </v>
      </c>
      <c r="K137" s="226" t="s">
        <v>137</v>
      </c>
      <c r="M137"/>
    </row>
    <row r="138" spans="2:13" ht="30" x14ac:dyDescent="0.25">
      <c r="B138" s="169">
        <v>114</v>
      </c>
      <c r="C138" s="145" t="str">
        <f t="shared" si="13"/>
        <v>Técnico_OperativoControl Fiscal Macro</v>
      </c>
      <c r="D138" s="184" t="str">
        <f t="shared" si="12"/>
        <v>TO_CFM</v>
      </c>
      <c r="E138" s="236" t="s">
        <v>665</v>
      </c>
      <c r="F138" s="236" t="s">
        <v>589</v>
      </c>
      <c r="G138" s="185" t="s">
        <v>142</v>
      </c>
      <c r="H138" s="148" t="s">
        <v>585</v>
      </c>
      <c r="I138" s="225" t="s">
        <v>143</v>
      </c>
      <c r="J138" s="237" t="str">
        <f t="shared" si="14"/>
        <v xml:space="preserve">Técnico_OperativoControl Fiscal MacroParticipar y brindar apoyo en la ejecución y control en la realización del informe de cierre fiscal </v>
      </c>
      <c r="K138" s="226" t="s">
        <v>137</v>
      </c>
      <c r="M138"/>
    </row>
    <row r="139" spans="2:13" ht="60" x14ac:dyDescent="0.25">
      <c r="B139" s="169">
        <v>115</v>
      </c>
      <c r="C139" s="238" t="str">
        <f t="shared" si="13"/>
        <v>Técnico Operativo 7Planeación Estratégica</v>
      </c>
      <c r="D139" s="151" t="str">
        <f t="shared" si="12"/>
        <v>TO7_PE</v>
      </c>
      <c r="E139" s="239" t="s">
        <v>590</v>
      </c>
      <c r="F139" s="239" t="s">
        <v>591</v>
      </c>
      <c r="G139" s="240" t="s">
        <v>105</v>
      </c>
      <c r="H139" s="149" t="s">
        <v>575</v>
      </c>
      <c r="I139" s="241" t="s">
        <v>106</v>
      </c>
      <c r="J139" s="242" t="str">
        <f t="shared" si="14"/>
        <v>Técnico Operativo 7Planeación EstratégicaParticipar en la formulación y estructuración del PVCFT y el Plan AnuALa de Informes Macro, poniendo</v>
      </c>
      <c r="K139" s="243" t="s">
        <v>107</v>
      </c>
      <c r="M139" s="240" t="s">
        <v>105</v>
      </c>
    </row>
    <row r="140" spans="2:13" ht="45" x14ac:dyDescent="0.25">
      <c r="B140" s="169">
        <v>116</v>
      </c>
      <c r="C140" s="238" t="str">
        <f t="shared" si="13"/>
        <v>Técnico Operativo 7Planeación</v>
      </c>
      <c r="D140" s="151" t="str">
        <f t="shared" si="12"/>
        <v>TO7_P</v>
      </c>
      <c r="E140" s="239" t="s">
        <v>590</v>
      </c>
      <c r="F140" s="239" t="s">
        <v>591</v>
      </c>
      <c r="G140" s="240" t="s">
        <v>108</v>
      </c>
      <c r="H140" s="149" t="s">
        <v>576</v>
      </c>
      <c r="I140" s="241" t="s">
        <v>109</v>
      </c>
      <c r="J140" s="242" t="str">
        <f t="shared" si="14"/>
        <v>Técnico Operativo 7PlaneaciónParticipar en el conocimiento del sujeto de control o materia a auditar, poniendo el conocimiento, e</v>
      </c>
      <c r="K140" s="241" t="s">
        <v>110</v>
      </c>
      <c r="M140" s="240" t="s">
        <v>108</v>
      </c>
    </row>
    <row r="141" spans="2:13" ht="75" x14ac:dyDescent="0.25">
      <c r="B141" s="169">
        <v>117</v>
      </c>
      <c r="C141" s="238" t="str">
        <f t="shared" si="13"/>
        <v>Técnico Operativo 7Planeación</v>
      </c>
      <c r="D141" s="151" t="str">
        <f t="shared" si="12"/>
        <v>TO7_P</v>
      </c>
      <c r="E141" s="239" t="s">
        <v>590</v>
      </c>
      <c r="F141" s="239" t="s">
        <v>591</v>
      </c>
      <c r="G141" s="240" t="s">
        <v>108</v>
      </c>
      <c r="H141" s="149" t="s">
        <v>576</v>
      </c>
      <c r="I141" s="241" t="s">
        <v>111</v>
      </c>
      <c r="J141" s="242" t="str">
        <f t="shared" si="14"/>
        <v>Técnico Operativo 7PlaneaciónPlanificar los trabajos de control fiscal en consideración al enfoque de riesgos,  poniendo el conoc</v>
      </c>
      <c r="K141" s="243" t="s">
        <v>112</v>
      </c>
      <c r="M141" s="240" t="s">
        <v>115</v>
      </c>
    </row>
    <row r="142" spans="2:13" ht="60" x14ac:dyDescent="0.25">
      <c r="B142" s="169">
        <v>118</v>
      </c>
      <c r="C142" s="238" t="str">
        <f t="shared" si="13"/>
        <v>Técnico Operativo 7Planeación</v>
      </c>
      <c r="D142" s="151" t="str">
        <f t="shared" si="12"/>
        <v>TO7_P</v>
      </c>
      <c r="E142" s="239" t="s">
        <v>590</v>
      </c>
      <c r="F142" s="239" t="s">
        <v>591</v>
      </c>
      <c r="G142" s="240" t="s">
        <v>108</v>
      </c>
      <c r="H142" s="149" t="s">
        <v>576</v>
      </c>
      <c r="I142" s="241" t="s">
        <v>113</v>
      </c>
      <c r="J142" s="242" t="str">
        <f t="shared" si="14"/>
        <v>Técnico Operativo 7PlaneaciónElaborar y aprobar el plan de trabajo y programa de auditoría o sus equivalentes,   poniendo el cono</v>
      </c>
      <c r="K142" s="243" t="s">
        <v>114</v>
      </c>
      <c r="M142" s="240" t="s">
        <v>122</v>
      </c>
    </row>
    <row r="143" spans="2:13" ht="60" x14ac:dyDescent="0.25">
      <c r="B143" s="169">
        <v>119</v>
      </c>
      <c r="C143" s="238" t="str">
        <f t="shared" si="13"/>
        <v>Técnico Operativo 7Ejecución</v>
      </c>
      <c r="D143" s="151" t="str">
        <f t="shared" ref="D143:D174" si="15">CONCATENATE(F143,"_",H143)</f>
        <v>TO7_E</v>
      </c>
      <c r="E143" s="239" t="s">
        <v>590</v>
      </c>
      <c r="F143" s="239" t="s">
        <v>591</v>
      </c>
      <c r="G143" s="240" t="s">
        <v>115</v>
      </c>
      <c r="H143" s="149" t="s">
        <v>578</v>
      </c>
      <c r="I143" s="241" t="s">
        <v>116</v>
      </c>
      <c r="J143" s="242" t="str">
        <f t="shared" si="14"/>
        <v>Técnico Operativo 7EjecuciónDesarrollar los procedimientos de auditoria definidos en el plan y programa de auditoría, poniendo e</v>
      </c>
      <c r="K143" s="243" t="s">
        <v>117</v>
      </c>
      <c r="M143" s="240" t="s">
        <v>127</v>
      </c>
    </row>
    <row r="144" spans="2:13" ht="45" x14ac:dyDescent="0.25">
      <c r="B144" s="169">
        <v>120</v>
      </c>
      <c r="C144" s="238" t="str">
        <f t="shared" si="13"/>
        <v>Técnico Operativo 7Ejecución</v>
      </c>
      <c r="D144" s="151" t="str">
        <f t="shared" si="15"/>
        <v>TO7_E</v>
      </c>
      <c r="E144" s="239" t="s">
        <v>590</v>
      </c>
      <c r="F144" s="239" t="s">
        <v>591</v>
      </c>
      <c r="G144" s="240" t="s">
        <v>115</v>
      </c>
      <c r="H144" s="149" t="s">
        <v>578</v>
      </c>
      <c r="I144" s="241" t="s">
        <v>118</v>
      </c>
      <c r="J144" s="242" t="str">
        <f t="shared" si="14"/>
        <v>Técnico Operativo 7EjecuciónDeterminar y Estructurar las  observaciones,  poniendo el conocimiento, experticia y competencia pro</v>
      </c>
      <c r="K144" s="243" t="s">
        <v>119</v>
      </c>
      <c r="M144" s="240" t="s">
        <v>130</v>
      </c>
    </row>
    <row r="145" spans="2:13" ht="60" x14ac:dyDescent="0.25">
      <c r="B145" s="169">
        <v>121</v>
      </c>
      <c r="C145" s="238" t="str">
        <f t="shared" si="13"/>
        <v>Técnico Operativo 7Ejecución</v>
      </c>
      <c r="D145" s="151" t="str">
        <f t="shared" si="15"/>
        <v>TO7_E</v>
      </c>
      <c r="E145" s="239" t="s">
        <v>590</v>
      </c>
      <c r="F145" s="239" t="s">
        <v>591</v>
      </c>
      <c r="G145" s="240" t="s">
        <v>115</v>
      </c>
      <c r="H145" s="149" t="s">
        <v>578</v>
      </c>
      <c r="I145" s="241" t="s">
        <v>120</v>
      </c>
      <c r="J145" s="242" t="str">
        <f t="shared" si="14"/>
        <v>Técnico Operativo 7EjecuciónEfectuar la evaluación de la gestión fiscal, según las variables de análisis del tipo de actuación d</v>
      </c>
      <c r="K145" s="243" t="s">
        <v>121</v>
      </c>
      <c r="M145" s="240" t="s">
        <v>133</v>
      </c>
    </row>
    <row r="146" spans="2:13" ht="51" x14ac:dyDescent="0.25">
      <c r="B146" s="169">
        <v>122</v>
      </c>
      <c r="C146" s="238" t="str">
        <f t="shared" si="13"/>
        <v>Técnico Operativo 7Informe</v>
      </c>
      <c r="D146" s="151" t="str">
        <f t="shared" si="15"/>
        <v>TO7_I</v>
      </c>
      <c r="E146" s="239" t="s">
        <v>590</v>
      </c>
      <c r="F146" s="239" t="s">
        <v>591</v>
      </c>
      <c r="G146" s="240" t="s">
        <v>122</v>
      </c>
      <c r="H146" s="149" t="s">
        <v>577</v>
      </c>
      <c r="I146" s="244" t="s">
        <v>123</v>
      </c>
      <c r="J146" s="242" t="str">
        <f t="shared" si="14"/>
        <v>Técnico Operativo 7InformeElaborar el Proyecto de Informe Preliminar y Final de acuerdo con los atributos y modelos establecid</v>
      </c>
      <c r="K146" s="243" t="s">
        <v>124</v>
      </c>
      <c r="M146" s="240" t="s">
        <v>142</v>
      </c>
    </row>
    <row r="147" spans="2:13" ht="60" x14ac:dyDescent="0.25">
      <c r="B147" s="169">
        <v>123</v>
      </c>
      <c r="C147" s="238" t="str">
        <f t="shared" si="13"/>
        <v>Técnico Operativo 7Informe</v>
      </c>
      <c r="D147" s="151" t="str">
        <f t="shared" si="15"/>
        <v>TO7_I</v>
      </c>
      <c r="E147" s="239" t="s">
        <v>590</v>
      </c>
      <c r="F147" s="239" t="s">
        <v>591</v>
      </c>
      <c r="G147" s="240" t="s">
        <v>122</v>
      </c>
      <c r="H147" s="149" t="s">
        <v>577</v>
      </c>
      <c r="I147" s="241" t="s">
        <v>125</v>
      </c>
      <c r="J147" s="242" t="str">
        <f t="shared" si="14"/>
        <v>Técnico Operativo 7InformeEvaluar  la respuesta de la entidad al informe preminar concluyendo sobre cada observación, determin</v>
      </c>
      <c r="K147" s="243" t="s">
        <v>126</v>
      </c>
      <c r="M147"/>
    </row>
    <row r="148" spans="2:13" ht="60" x14ac:dyDescent="0.25">
      <c r="B148" s="169">
        <v>124</v>
      </c>
      <c r="C148" s="238" t="str">
        <f t="shared" si="13"/>
        <v>Técnico Operativo 7Actividades posteriores</v>
      </c>
      <c r="D148" s="151" t="str">
        <f t="shared" si="15"/>
        <v>TO7_APO</v>
      </c>
      <c r="E148" s="239" t="s">
        <v>590</v>
      </c>
      <c r="F148" s="239" t="s">
        <v>591</v>
      </c>
      <c r="G148" s="240" t="s">
        <v>127</v>
      </c>
      <c r="H148" s="149" t="s">
        <v>579</v>
      </c>
      <c r="I148" s="241" t="s">
        <v>128</v>
      </c>
      <c r="J148" s="242" t="str">
        <f t="shared" si="14"/>
        <v>Técnico Operativo 7Actividades posterioresVerificar que el Plan de Mejoramiento y sus correspondientes informes de avance semestral (con corte</v>
      </c>
      <c r="K148" s="243" t="s">
        <v>129</v>
      </c>
      <c r="M148"/>
    </row>
    <row r="149" spans="2:13" ht="30" x14ac:dyDescent="0.25">
      <c r="B149" s="169">
        <v>125</v>
      </c>
      <c r="C149" s="238" t="str">
        <f t="shared" si="13"/>
        <v>Técnico Operativo 7Seguimiento</v>
      </c>
      <c r="D149" s="151" t="str">
        <f t="shared" si="15"/>
        <v>TO7_S</v>
      </c>
      <c r="E149" s="239" t="s">
        <v>590</v>
      </c>
      <c r="F149" s="239" t="s">
        <v>591</v>
      </c>
      <c r="G149" s="240" t="s">
        <v>130</v>
      </c>
      <c r="H149" s="149" t="s">
        <v>584</v>
      </c>
      <c r="I149" s="241" t="s">
        <v>131</v>
      </c>
      <c r="J149" s="242" t="str">
        <f t="shared" si="14"/>
        <v xml:space="preserve">Técnico Operativo 7SeguimientoRealizar seguimiento, evaluación y cierre a los planes de mejoramiento suscritos por los sujetos de </v>
      </c>
      <c r="K149" s="243" t="s">
        <v>132</v>
      </c>
      <c r="M149"/>
    </row>
    <row r="150" spans="2:13" ht="45" x14ac:dyDescent="0.25">
      <c r="B150" s="169">
        <v>126</v>
      </c>
      <c r="C150" s="238" t="str">
        <f t="shared" si="13"/>
        <v>Técnico Operativo 7Otra</v>
      </c>
      <c r="D150" s="151" t="str">
        <f t="shared" si="15"/>
        <v>TO7_O</v>
      </c>
      <c r="E150" s="239" t="s">
        <v>590</v>
      </c>
      <c r="F150" s="239" t="s">
        <v>591</v>
      </c>
      <c r="G150" s="240" t="s">
        <v>133</v>
      </c>
      <c r="H150" s="149" t="s">
        <v>587</v>
      </c>
      <c r="I150" s="241" t="s">
        <v>134</v>
      </c>
      <c r="J150" s="242" t="str">
        <f t="shared" si="14"/>
        <v>Técnico Operativo 7OtraContribuir al sostenimiento del Modelo Integrado de Planeación y Gestión (Incuye el SGC), dando apli</v>
      </c>
      <c r="K150" s="243" t="s">
        <v>135</v>
      </c>
      <c r="M150"/>
    </row>
    <row r="151" spans="2:13" ht="45" x14ac:dyDescent="0.25">
      <c r="B151" s="169">
        <v>127</v>
      </c>
      <c r="C151" s="238" t="str">
        <f t="shared" si="13"/>
        <v>Técnico Operativo 7Otra</v>
      </c>
      <c r="D151" s="151" t="str">
        <f t="shared" si="15"/>
        <v>TO7_O</v>
      </c>
      <c r="E151" s="239" t="s">
        <v>590</v>
      </c>
      <c r="F151" s="239" t="s">
        <v>591</v>
      </c>
      <c r="G151" s="240" t="s">
        <v>133</v>
      </c>
      <c r="H151" s="149" t="s">
        <v>587</v>
      </c>
      <c r="I151" s="241" t="s">
        <v>136</v>
      </c>
      <c r="J151" s="242" t="str">
        <f t="shared" si="14"/>
        <v>Técnico Operativo 7OtraParticipar y brindar apoyo en la ejecución y control de tareas asignadas propias del proceso auditor</v>
      </c>
      <c r="K151" s="243" t="s">
        <v>137</v>
      </c>
      <c r="M151"/>
    </row>
    <row r="152" spans="2:13" ht="45" x14ac:dyDescent="0.25">
      <c r="B152" s="169">
        <v>128</v>
      </c>
      <c r="C152" s="238" t="str">
        <f t="shared" si="13"/>
        <v>Técnico Operativo 7Otra</v>
      </c>
      <c r="D152" s="151" t="str">
        <f t="shared" si="15"/>
        <v>TO7_O</v>
      </c>
      <c r="E152" s="239" t="s">
        <v>590</v>
      </c>
      <c r="F152" s="239" t="s">
        <v>591</v>
      </c>
      <c r="G152" s="240" t="s">
        <v>133</v>
      </c>
      <c r="H152" s="149" t="s">
        <v>587</v>
      </c>
      <c r="I152" s="241" t="s">
        <v>138</v>
      </c>
      <c r="J152" s="242" t="str">
        <f t="shared" si="14"/>
        <v>Técnico Operativo 7OtraParticipar y brindar apoyo en la revisión programada a la información rendida en el Aplicativo SIA O</v>
      </c>
      <c r="K152" s="243" t="s">
        <v>137</v>
      </c>
      <c r="M152"/>
    </row>
    <row r="153" spans="2:13" ht="36" x14ac:dyDescent="0.25">
      <c r="B153" s="169">
        <v>129</v>
      </c>
      <c r="C153" s="238" t="str">
        <f t="shared" si="13"/>
        <v>Técnico Operativo 7Control Fiscal Macro</v>
      </c>
      <c r="D153" s="151" t="str">
        <f t="shared" si="15"/>
        <v>TO7_CFM</v>
      </c>
      <c r="E153" s="239" t="s">
        <v>590</v>
      </c>
      <c r="F153" s="239" t="s">
        <v>591</v>
      </c>
      <c r="G153" s="240" t="s">
        <v>142</v>
      </c>
      <c r="H153" s="149" t="s">
        <v>585</v>
      </c>
      <c r="I153" s="241" t="s">
        <v>143</v>
      </c>
      <c r="J153" s="242" t="str">
        <f t="shared" si="14"/>
        <v xml:space="preserve">Técnico Operativo 7Control Fiscal MacroParticipar y brindar apoyo en la ejecución y control en la realización del informe de cierre fiscal </v>
      </c>
      <c r="K153" s="243" t="s">
        <v>137</v>
      </c>
      <c r="M153"/>
    </row>
    <row r="154" spans="2:13" ht="36" x14ac:dyDescent="0.25">
      <c r="B154" s="169">
        <v>130</v>
      </c>
      <c r="C154" s="238" t="str">
        <f t="shared" si="13"/>
        <v>Técnico Operativo 7Control Fiscal Macro</v>
      </c>
      <c r="D154" s="151" t="str">
        <f t="shared" si="15"/>
        <v>TO7_CFM</v>
      </c>
      <c r="E154" s="239" t="s">
        <v>590</v>
      </c>
      <c r="F154" s="239" t="s">
        <v>591</v>
      </c>
      <c r="G154" s="240" t="s">
        <v>142</v>
      </c>
      <c r="H154" s="149" t="s">
        <v>585</v>
      </c>
      <c r="I154" s="241" t="s">
        <v>143</v>
      </c>
      <c r="J154" s="242" t="str">
        <f t="shared" si="14"/>
        <v xml:space="preserve">Técnico Operativo 7Control Fiscal MacroParticipar y brindar apoyo en la ejecución y control en la realización del informe de cierre fiscal </v>
      </c>
      <c r="K154" s="243" t="s">
        <v>137</v>
      </c>
      <c r="M154"/>
    </row>
    <row r="155" spans="2:13" ht="36" x14ac:dyDescent="0.25">
      <c r="B155" s="169">
        <v>131</v>
      </c>
      <c r="C155" s="201" t="str">
        <f t="shared" si="13"/>
        <v>Profesional Especializado RFHALLAZGOS</v>
      </c>
      <c r="D155" s="207" t="str">
        <f t="shared" si="15"/>
        <v>PERF_H</v>
      </c>
      <c r="E155" s="245" t="s">
        <v>593</v>
      </c>
      <c r="F155" s="200" t="s">
        <v>592</v>
      </c>
      <c r="G155" s="245" t="s">
        <v>190</v>
      </c>
      <c r="H155" s="203" t="s">
        <v>594</v>
      </c>
      <c r="I155" s="206" t="s">
        <v>191</v>
      </c>
      <c r="J155" s="205" t="str">
        <f t="shared" si="14"/>
        <v xml:space="preserve">Profesional Especializado RFHALLAZGOSTOMAR DECISION DE DE FONDO DE LOS HALLAZGOS  INGRESADOS EN FORMA OPORTUNA </v>
      </c>
      <c r="K155" s="206" t="s">
        <v>192</v>
      </c>
      <c r="M155" s="245" t="s">
        <v>190</v>
      </c>
    </row>
    <row r="156" spans="2:13" ht="48" x14ac:dyDescent="0.25">
      <c r="B156" s="169">
        <v>132</v>
      </c>
      <c r="C156" s="201" t="str">
        <f t="shared" si="13"/>
        <v>Profesional Especializado RFINDAGACIONES PRELIMINARES</v>
      </c>
      <c r="D156" s="207" t="str">
        <f t="shared" si="15"/>
        <v>PERF_IP</v>
      </c>
      <c r="E156" s="245" t="s">
        <v>593</v>
      </c>
      <c r="F156" s="200" t="s">
        <v>592</v>
      </c>
      <c r="G156" s="245" t="s">
        <v>193</v>
      </c>
      <c r="H156" s="203" t="s">
        <v>595</v>
      </c>
      <c r="I156" s="206" t="s">
        <v>194</v>
      </c>
      <c r="J156" s="205" t="str">
        <f t="shared" si="14"/>
        <v>Profesional Especializado RFINDAGACIONES PRELIMINARESPRACTICAR LAS PRUEBAS ORDENADAS DENTRO DEL TIEMPO</v>
      </c>
      <c r="K156" s="206" t="s">
        <v>192</v>
      </c>
      <c r="M156" s="245" t="s">
        <v>193</v>
      </c>
    </row>
    <row r="157" spans="2:13" ht="48" x14ac:dyDescent="0.25">
      <c r="B157" s="169">
        <v>133</v>
      </c>
      <c r="C157" s="201" t="str">
        <f t="shared" si="13"/>
        <v>Profesional Especializado RFINDAGACIONES PRELIMINARES</v>
      </c>
      <c r="D157" s="207" t="str">
        <f t="shared" si="15"/>
        <v>PERF_IP</v>
      </c>
      <c r="E157" s="245" t="s">
        <v>593</v>
      </c>
      <c r="F157" s="200" t="s">
        <v>592</v>
      </c>
      <c r="G157" s="245" t="s">
        <v>193</v>
      </c>
      <c r="H157" s="203" t="s">
        <v>595</v>
      </c>
      <c r="I157" s="206" t="s">
        <v>195</v>
      </c>
      <c r="J157" s="205" t="str">
        <f t="shared" si="14"/>
        <v>Profesional Especializado RFINDAGACIONES PRELIMINARESPROYECTAR EL ACTO ADMINISTRATIVO QUE DECIDE DE FONDO DENTRO DEL TERMINO LEGAL</v>
      </c>
      <c r="K157" s="206" t="s">
        <v>192</v>
      </c>
      <c r="M157" s="245" t="s">
        <v>196</v>
      </c>
    </row>
    <row r="158" spans="2:13" ht="72" x14ac:dyDescent="0.25">
      <c r="B158" s="169">
        <v>134</v>
      </c>
      <c r="C158" s="201" t="str">
        <f t="shared" si="13"/>
        <v>Profesional Especializado RFAPERTURA DE PROCESO DE RESPONSABILIDAD FISCAL</v>
      </c>
      <c r="D158" s="207" t="str">
        <f t="shared" si="15"/>
        <v>PERF_APRF</v>
      </c>
      <c r="E158" s="245" t="s">
        <v>593</v>
      </c>
      <c r="F158" s="200" t="s">
        <v>592</v>
      </c>
      <c r="G158" s="245" t="s">
        <v>196</v>
      </c>
      <c r="H158" s="203" t="s">
        <v>596</v>
      </c>
      <c r="I158" s="206" t="s">
        <v>197</v>
      </c>
      <c r="J158" s="205" t="str">
        <f t="shared" si="14"/>
        <v>Profesional Especializado RFAPERTURA DE PROCESO DE RESPONSABILIDAD FISCALPROYECTAR LA  A.P.R.F DENTRO DE LOS TERMINOS ESTABLECIDOS EN EL PROCEDIMINETO INTERNO</v>
      </c>
      <c r="K158" s="206" t="s">
        <v>192</v>
      </c>
      <c r="M158" s="245" t="s">
        <v>198</v>
      </c>
    </row>
    <row r="159" spans="2:13" ht="60" x14ac:dyDescent="0.25">
      <c r="B159" s="169">
        <v>135</v>
      </c>
      <c r="C159" s="201" t="str">
        <f t="shared" si="13"/>
        <v>Profesional Especializado RFPROCESO DE RESPONSABILIDAD FISCAL</v>
      </c>
      <c r="D159" s="207" t="str">
        <f t="shared" si="15"/>
        <v>PERF_PRF</v>
      </c>
      <c r="E159" s="245" t="s">
        <v>593</v>
      </c>
      <c r="F159" s="200" t="s">
        <v>592</v>
      </c>
      <c r="G159" s="245" t="s">
        <v>198</v>
      </c>
      <c r="H159" s="203" t="s">
        <v>597</v>
      </c>
      <c r="I159" s="206" t="s">
        <v>199</v>
      </c>
      <c r="J159" s="205" t="str">
        <f t="shared" si="14"/>
        <v>Profesional Especializado RFPROCESO DE RESPONSABILIDAD FISCALPRACTICAR LAS PRUEBAS ORDENADAS DENTRO DEL TIEMPO LEGAL ESTABLECIDO</v>
      </c>
      <c r="K159" s="206" t="s">
        <v>192</v>
      </c>
      <c r="M159" s="245" t="s">
        <v>203</v>
      </c>
    </row>
    <row r="160" spans="2:13" ht="60" x14ac:dyDescent="0.25">
      <c r="B160" s="169">
        <v>136</v>
      </c>
      <c r="C160" s="201" t="str">
        <f t="shared" si="13"/>
        <v>Profesional Especializado RFPROCESO DE RESPONSABILIDAD FISCAL</v>
      </c>
      <c r="D160" s="207" t="str">
        <f t="shared" si="15"/>
        <v>PERF_PRF</v>
      </c>
      <c r="E160" s="245" t="s">
        <v>593</v>
      </c>
      <c r="F160" s="200" t="s">
        <v>592</v>
      </c>
      <c r="G160" s="245" t="s">
        <v>198</v>
      </c>
      <c r="H160" s="203" t="s">
        <v>597</v>
      </c>
      <c r="I160" s="206" t="s">
        <v>200</v>
      </c>
      <c r="J160" s="205" t="str">
        <f t="shared" si="14"/>
        <v>Profesional Especializado RFPROCESO DE RESPONSABILIDAD FISCALPROYECTAR EL DECRETO DE MEDIDAS CAUTELARES CONFORME A LA LEGISLACION VIGENTE</v>
      </c>
      <c r="K160" s="206" t="s">
        <v>192</v>
      </c>
      <c r="M160" s="245" t="s">
        <v>208</v>
      </c>
    </row>
    <row r="161" spans="2:13" ht="60" x14ac:dyDescent="0.25">
      <c r="B161" s="169">
        <v>137</v>
      </c>
      <c r="C161" s="201" t="str">
        <f t="shared" si="13"/>
        <v>Profesional Especializado RFPROCESO DE RESPONSABILIDAD FISCAL</v>
      </c>
      <c r="D161" s="207" t="str">
        <f t="shared" si="15"/>
        <v>PERF_PRF</v>
      </c>
      <c r="E161" s="245" t="s">
        <v>593</v>
      </c>
      <c r="F161" s="200" t="s">
        <v>592</v>
      </c>
      <c r="G161" s="245" t="s">
        <v>198</v>
      </c>
      <c r="H161" s="203" t="s">
        <v>597</v>
      </c>
      <c r="I161" s="206" t="s">
        <v>201</v>
      </c>
      <c r="J161" s="205" t="str">
        <f t="shared" si="14"/>
        <v>Profesional Especializado RFPROCESO DE RESPONSABILIDAD FISCALPROYECTAR LOS ACTOS ADMINISTRATIVOS QUE HAYA LUGAR CON NORMA ACTUALIZADA.</v>
      </c>
      <c r="K161" s="206" t="s">
        <v>192</v>
      </c>
      <c r="M161" s="245" t="s">
        <v>211</v>
      </c>
    </row>
    <row r="162" spans="2:13" ht="60" x14ac:dyDescent="0.25">
      <c r="B162" s="169">
        <v>138</v>
      </c>
      <c r="C162" s="201" t="str">
        <f t="shared" si="13"/>
        <v>Profesional Especializado RFPROCESO DE RESPONSABILIDAD FISCAL</v>
      </c>
      <c r="D162" s="207" t="str">
        <f t="shared" si="15"/>
        <v>PERF_PRF</v>
      </c>
      <c r="E162" s="245" t="s">
        <v>593</v>
      </c>
      <c r="F162" s="200" t="s">
        <v>592</v>
      </c>
      <c r="G162" s="245" t="s">
        <v>198</v>
      </c>
      <c r="H162" s="203" t="s">
        <v>597</v>
      </c>
      <c r="I162" s="206" t="s">
        <v>202</v>
      </c>
      <c r="J162" s="205" t="str">
        <f t="shared" si="14"/>
        <v>Profesional Especializado RFPROCESO DE RESPONSABILIDAD FISCALPROYECTAR LA DECISION DE FONDO QUE HAYA LUGAR DENTRO DEL TERMINO LEGAL</v>
      </c>
      <c r="K162" s="206" t="s">
        <v>192</v>
      </c>
      <c r="M162" s="245" t="s">
        <v>213</v>
      </c>
    </row>
    <row r="163" spans="2:13" ht="60" x14ac:dyDescent="0.25">
      <c r="B163" s="169">
        <v>139</v>
      </c>
      <c r="C163" s="201" t="str">
        <f>CONCATENATE(E163,G165)</f>
        <v>Profesional Especializado RFIMPUTACION DE RESPONSABILIDAD FISCAL</v>
      </c>
      <c r="D163" s="207" t="str">
        <f t="shared" si="15"/>
        <v>PERF_PRF</v>
      </c>
      <c r="E163" s="245" t="s">
        <v>593</v>
      </c>
      <c r="F163" s="200" t="s">
        <v>592</v>
      </c>
      <c r="G163" s="245" t="s">
        <v>198</v>
      </c>
      <c r="H163" s="203" t="s">
        <v>597</v>
      </c>
      <c r="I163" s="246" t="s">
        <v>206</v>
      </c>
      <c r="J163" s="205" t="str">
        <f t="shared" si="14"/>
        <v>Profesional Especializado RFPROCESO DE RESPONSABILIDAD FISCALPROYECTAR EL AUTO DE ARCHIVO DE PROCESO DE RESPONSABILIDAD FISCAL CONFORME A LA LEGISLACION VIGENTE</v>
      </c>
      <c r="K163" s="206" t="s">
        <v>192</v>
      </c>
      <c r="M163" s="245" t="s">
        <v>215</v>
      </c>
    </row>
    <row r="164" spans="2:13" ht="60" x14ac:dyDescent="0.25">
      <c r="B164" s="169">
        <v>140</v>
      </c>
      <c r="C164" s="201" t="str">
        <f>CONCATENATE(E164,G164)</f>
        <v>Profesional Especializado RFIMPUTACION DE RESPONSABILIDAD FISCAL</v>
      </c>
      <c r="D164" s="207" t="str">
        <f t="shared" si="15"/>
        <v>PERF_IRF</v>
      </c>
      <c r="E164" s="245" t="s">
        <v>593</v>
      </c>
      <c r="F164" s="200" t="s">
        <v>592</v>
      </c>
      <c r="G164" s="245" t="s">
        <v>203</v>
      </c>
      <c r="H164" s="203" t="s">
        <v>598</v>
      </c>
      <c r="I164" s="246" t="s">
        <v>205</v>
      </c>
      <c r="J164" s="205" t="str">
        <f t="shared" si="14"/>
        <v>Profesional Especializado RFIMPUTACION DE RESPONSABILIDAD FISCALPROYECTAR EL DECRETO DE PRUEBAS A QUE HAYA LUGAR TIEMPO LEGAL ESTABLECIDO</v>
      </c>
      <c r="K164" s="206" t="s">
        <v>192</v>
      </c>
      <c r="M164"/>
    </row>
    <row r="165" spans="2:13" ht="60" x14ac:dyDescent="0.25">
      <c r="B165" s="169">
        <v>141</v>
      </c>
      <c r="C165" s="201" t="str">
        <f>CONCATENATE(E165,G163)</f>
        <v>Profesional Especializado RFPROCESO DE RESPONSABILIDAD FISCAL</v>
      </c>
      <c r="D165" s="207" t="str">
        <f t="shared" si="15"/>
        <v>PERF_IRF</v>
      </c>
      <c r="E165" s="245" t="s">
        <v>593</v>
      </c>
      <c r="F165" s="200" t="s">
        <v>592</v>
      </c>
      <c r="G165" s="245" t="s">
        <v>203</v>
      </c>
      <c r="H165" s="203" t="s">
        <v>598</v>
      </c>
      <c r="I165" s="246" t="s">
        <v>204</v>
      </c>
      <c r="J165" s="205" t="str">
        <f t="shared" ref="J165:J188" si="16">CONCATENATE(E165,G165,MID(I165,1,100))</f>
        <v>Profesional Especializado RFIMPUTACION DE RESPONSABILIDAD FISCALPROYECTAR EL ACTO ADMINISTRATIVO DE IMPUTACION DE RESPONSABILDIAD FISCAL CONFORME A LA LEGISACION VI</v>
      </c>
      <c r="K165" s="206" t="s">
        <v>192</v>
      </c>
      <c r="M165"/>
    </row>
    <row r="166" spans="2:13" ht="60" x14ac:dyDescent="0.25">
      <c r="B166" s="169">
        <v>142</v>
      </c>
      <c r="C166" s="201" t="str">
        <f t="shared" ref="C166:C188" si="17">CONCATENATE(E166,G166)</f>
        <v>Profesional Especializado RFIMPUTACION DE RESPONSABILIDAD FISCAL</v>
      </c>
      <c r="D166" s="207" t="str">
        <f t="shared" si="15"/>
        <v>PERF_IRF</v>
      </c>
      <c r="E166" s="245" t="s">
        <v>593</v>
      </c>
      <c r="F166" s="200" t="s">
        <v>592</v>
      </c>
      <c r="G166" s="245" t="s">
        <v>203</v>
      </c>
      <c r="H166" s="203" t="s">
        <v>598</v>
      </c>
      <c r="I166" s="246" t="s">
        <v>207</v>
      </c>
      <c r="J166" s="205" t="str">
        <f t="shared" si="16"/>
        <v>Profesional Especializado RFIMPUTACION DE RESPONSABILIDAD FISCALPROYECTAR EL FALLO CON O SIN RESPONSABILDIAD FISCAL CONFORME A LA LEGISLACION VIGENTE</v>
      </c>
      <c r="K166" s="206" t="s">
        <v>192</v>
      </c>
      <c r="M166"/>
    </row>
    <row r="167" spans="2:13" ht="36" x14ac:dyDescent="0.25">
      <c r="B167" s="169">
        <v>143</v>
      </c>
      <c r="C167" s="201" t="str">
        <f t="shared" si="17"/>
        <v>Profesional Especializado RFNULIDADES</v>
      </c>
      <c r="D167" s="207" t="str">
        <f t="shared" si="15"/>
        <v>PERF_N</v>
      </c>
      <c r="E167" s="245" t="s">
        <v>593</v>
      </c>
      <c r="F167" s="200" t="s">
        <v>592</v>
      </c>
      <c r="G167" s="245" t="s">
        <v>208</v>
      </c>
      <c r="H167" s="203" t="s">
        <v>599</v>
      </c>
      <c r="I167" s="246" t="s">
        <v>209</v>
      </c>
      <c r="J167" s="205" t="str">
        <f t="shared" si="16"/>
        <v>Profesional Especializado RFNULIDADESCONTESTAR LA NULIDAD PRESENTADA DENTRO DEL TERMINO LEGAL ESTABLECIDO</v>
      </c>
      <c r="K167" s="206" t="s">
        <v>192</v>
      </c>
      <c r="M167"/>
    </row>
    <row r="168" spans="2:13" ht="36" x14ac:dyDescent="0.25">
      <c r="B168" s="169">
        <v>144</v>
      </c>
      <c r="C168" s="201" t="str">
        <f t="shared" si="17"/>
        <v>Profesional Especializado RFNULIDADES</v>
      </c>
      <c r="D168" s="207" t="str">
        <f t="shared" si="15"/>
        <v>PERF_N</v>
      </c>
      <c r="E168" s="245" t="s">
        <v>593</v>
      </c>
      <c r="F168" s="200" t="s">
        <v>592</v>
      </c>
      <c r="G168" s="245" t="s">
        <v>208</v>
      </c>
      <c r="H168" s="203" t="s">
        <v>599</v>
      </c>
      <c r="I168" s="246" t="s">
        <v>210</v>
      </c>
      <c r="J168" s="205" t="str">
        <f t="shared" si="16"/>
        <v>Profesional Especializado RFNULIDADESPROYECTAR EL ACTO ADMINISTRATIVO POR MEDIO DEL CUAL SE RESUELVE EL RECURSO DE APELACION DENTRO DEL T</v>
      </c>
      <c r="K168" s="206" t="s">
        <v>192</v>
      </c>
      <c r="M168"/>
    </row>
    <row r="169" spans="2:13" ht="36" x14ac:dyDescent="0.25">
      <c r="B169" s="169">
        <v>145</v>
      </c>
      <c r="C169" s="201" t="str">
        <f t="shared" si="17"/>
        <v>Profesional Especializado RFRECURSOS</v>
      </c>
      <c r="D169" s="207" t="str">
        <f t="shared" si="15"/>
        <v>PERF_R</v>
      </c>
      <c r="E169" s="245" t="s">
        <v>593</v>
      </c>
      <c r="F169" s="200" t="s">
        <v>592</v>
      </c>
      <c r="G169" s="245" t="s">
        <v>211</v>
      </c>
      <c r="H169" s="203" t="s">
        <v>600</v>
      </c>
      <c r="I169" s="246" t="s">
        <v>212</v>
      </c>
      <c r="J169" s="205" t="str">
        <f t="shared" si="16"/>
        <v>Profesional Especializado RFRECURSOSPROYECTAR LOS RECURSOS (REPOSICIÓN -APELACION) A QUE HAYA LUGAR CONFORME  A LA NORMATIVIDAD VIGENTE</v>
      </c>
      <c r="K169" s="206" t="s">
        <v>192</v>
      </c>
      <c r="M169"/>
    </row>
    <row r="170" spans="2:13" ht="72" x14ac:dyDescent="0.25">
      <c r="B170" s="169">
        <v>146</v>
      </c>
      <c r="C170" s="201" t="str">
        <f t="shared" si="17"/>
        <v>Profesional Especializado RFPROCESO VERBAL DE RESPONSABILIDAD FISCAL</v>
      </c>
      <c r="D170" s="207" t="str">
        <f t="shared" si="15"/>
        <v>PERF_PVRF</v>
      </c>
      <c r="E170" s="245" t="s">
        <v>593</v>
      </c>
      <c r="F170" s="200" t="s">
        <v>592</v>
      </c>
      <c r="G170" s="245" t="s">
        <v>213</v>
      </c>
      <c r="H170" s="203" t="s">
        <v>601</v>
      </c>
      <c r="I170" s="246" t="s">
        <v>214</v>
      </c>
      <c r="J170" s="205" t="str">
        <f t="shared" si="16"/>
        <v>Profesional Especializado RFPROCESO VERBAL DE RESPONSABILIDAD FISCALPROYECTAR EL ACTO ADMINISTRATIVO DE APERTURA E IMPUTACION DE RESPONSABILDIAD FISCAL CONFORME A LA LE</v>
      </c>
      <c r="K170" s="206" t="s">
        <v>192</v>
      </c>
      <c r="M170"/>
    </row>
    <row r="171" spans="2:13" ht="60" x14ac:dyDescent="0.25">
      <c r="B171" s="169">
        <v>147</v>
      </c>
      <c r="C171" s="201" t="str">
        <f t="shared" si="17"/>
        <v>Profesional Especializado RFFALLOS CON O SIN RESPONSABILIDAD FISCAL</v>
      </c>
      <c r="D171" s="207" t="str">
        <f t="shared" si="15"/>
        <v>PERF_FRF</v>
      </c>
      <c r="E171" s="245" t="s">
        <v>593</v>
      </c>
      <c r="F171" s="200" t="s">
        <v>592</v>
      </c>
      <c r="G171" s="245" t="s">
        <v>215</v>
      </c>
      <c r="H171" s="203" t="s">
        <v>602</v>
      </c>
      <c r="I171" s="246" t="s">
        <v>216</v>
      </c>
      <c r="J171" s="205" t="str">
        <f t="shared" si="16"/>
        <v>Profesional Especializado RFFALLOS CON O SIN RESPONSABILIDAD FISCALPROYECTAR EL  FALLO CON O SIN RESPONSABILIDAD FISCAL  CONFORME  A LA NORMATIVIDAD VIGENTE</v>
      </c>
      <c r="K171" s="206" t="s">
        <v>192</v>
      </c>
      <c r="M171"/>
    </row>
    <row r="172" spans="2:13" ht="36" x14ac:dyDescent="0.25">
      <c r="B172" s="169">
        <v>148</v>
      </c>
      <c r="C172" s="250" t="str">
        <f t="shared" si="17"/>
        <v>Profesional Universitario RFHALLAZGOS</v>
      </c>
      <c r="D172" s="152" t="str">
        <f t="shared" si="15"/>
        <v>PURF_H</v>
      </c>
      <c r="E172" s="251" t="s">
        <v>605</v>
      </c>
      <c r="F172" s="252" t="s">
        <v>606</v>
      </c>
      <c r="G172" s="251" t="s">
        <v>190</v>
      </c>
      <c r="H172" s="253" t="s">
        <v>594</v>
      </c>
      <c r="I172" s="256" t="s">
        <v>191</v>
      </c>
      <c r="J172" s="255" t="str">
        <f t="shared" si="16"/>
        <v xml:space="preserve">Profesional Universitario RFHALLAZGOSTOMAR DECISION DE DE FONDO DE LOS HALLAZGOS  INGRESADOS EN FORMA OPORTUNA </v>
      </c>
      <c r="K172" s="256" t="s">
        <v>192</v>
      </c>
      <c r="M172" s="251" t="s">
        <v>190</v>
      </c>
    </row>
    <row r="173" spans="2:13" ht="48" x14ac:dyDescent="0.25">
      <c r="B173" s="169">
        <v>149</v>
      </c>
      <c r="C173" s="250" t="str">
        <f t="shared" si="17"/>
        <v>Profesional Universitario RFINDAGACIONES PRELIMINARES</v>
      </c>
      <c r="D173" s="152" t="str">
        <f t="shared" si="15"/>
        <v>PURF_IP</v>
      </c>
      <c r="E173" s="251" t="s">
        <v>605</v>
      </c>
      <c r="F173" s="252" t="s">
        <v>606</v>
      </c>
      <c r="G173" s="251" t="s">
        <v>193</v>
      </c>
      <c r="H173" s="253" t="s">
        <v>595</v>
      </c>
      <c r="I173" s="256" t="s">
        <v>194</v>
      </c>
      <c r="J173" s="255" t="str">
        <f t="shared" si="16"/>
        <v>Profesional Universitario RFINDAGACIONES PRELIMINARESPRACTICAR LAS PRUEBAS ORDENADAS DENTRO DEL TIEMPO</v>
      </c>
      <c r="K173" s="256" t="s">
        <v>192</v>
      </c>
      <c r="M173" s="251" t="s">
        <v>193</v>
      </c>
    </row>
    <row r="174" spans="2:13" ht="48" x14ac:dyDescent="0.25">
      <c r="B174" s="169">
        <v>150</v>
      </c>
      <c r="C174" s="250" t="str">
        <f t="shared" si="17"/>
        <v>Profesional Universitario RFINDAGACIONES PRELIMINARES</v>
      </c>
      <c r="D174" s="152" t="str">
        <f t="shared" si="15"/>
        <v>PURF_IP</v>
      </c>
      <c r="E174" s="251" t="s">
        <v>605</v>
      </c>
      <c r="F174" s="252" t="s">
        <v>606</v>
      </c>
      <c r="G174" s="251" t="s">
        <v>193</v>
      </c>
      <c r="H174" s="253" t="s">
        <v>595</v>
      </c>
      <c r="I174" s="256" t="s">
        <v>195</v>
      </c>
      <c r="J174" s="255" t="str">
        <f t="shared" si="16"/>
        <v>Profesional Universitario RFINDAGACIONES PRELIMINARESPROYECTAR EL ACTO ADMINISTRATIVO QUE DECIDE DE FONDO DENTRO DEL TERMINO LEGAL</v>
      </c>
      <c r="K174" s="256" t="s">
        <v>192</v>
      </c>
      <c r="M174" s="251" t="s">
        <v>196</v>
      </c>
    </row>
    <row r="175" spans="2:13" ht="72" x14ac:dyDescent="0.25">
      <c r="B175" s="169">
        <v>151</v>
      </c>
      <c r="C175" s="250" t="str">
        <f t="shared" si="17"/>
        <v>Profesional Universitario RFAPERTURA DE PROCESO DE RESPONSABILIDAD FISCAL</v>
      </c>
      <c r="D175" s="152" t="str">
        <f t="shared" ref="D175:D188" si="18">CONCATENATE(F175,"_",H175)</f>
        <v>PURF_APRF</v>
      </c>
      <c r="E175" s="251" t="s">
        <v>605</v>
      </c>
      <c r="F175" s="252" t="s">
        <v>606</v>
      </c>
      <c r="G175" s="251" t="s">
        <v>196</v>
      </c>
      <c r="H175" s="253" t="s">
        <v>596</v>
      </c>
      <c r="I175" s="256" t="s">
        <v>197</v>
      </c>
      <c r="J175" s="255" t="str">
        <f t="shared" si="16"/>
        <v>Profesional Universitario RFAPERTURA DE PROCESO DE RESPONSABILIDAD FISCALPROYECTAR LA  A.P.R.F DENTRO DE LOS TERMINOS ESTABLECIDOS EN EL PROCEDIMINETO INTERNO</v>
      </c>
      <c r="K175" s="256" t="s">
        <v>192</v>
      </c>
      <c r="M175" s="251" t="s">
        <v>198</v>
      </c>
    </row>
    <row r="176" spans="2:13" ht="60" x14ac:dyDescent="0.25">
      <c r="B176" s="169">
        <v>152</v>
      </c>
      <c r="C176" s="250" t="str">
        <f t="shared" si="17"/>
        <v>Profesional Universitario RFPROCESO DE RESPONSABILIDAD FISCAL</v>
      </c>
      <c r="D176" s="152" t="str">
        <f t="shared" si="18"/>
        <v>PURF_PRF</v>
      </c>
      <c r="E176" s="251" t="s">
        <v>605</v>
      </c>
      <c r="F176" s="252" t="s">
        <v>606</v>
      </c>
      <c r="G176" s="251" t="s">
        <v>198</v>
      </c>
      <c r="H176" s="253" t="s">
        <v>597</v>
      </c>
      <c r="I176" s="256" t="s">
        <v>199</v>
      </c>
      <c r="J176" s="255" t="str">
        <f t="shared" si="16"/>
        <v>Profesional Universitario RFPROCESO DE RESPONSABILIDAD FISCALPRACTICAR LAS PRUEBAS ORDENADAS DENTRO DEL TIEMPO LEGAL ESTABLECIDO</v>
      </c>
      <c r="K176" s="256" t="s">
        <v>192</v>
      </c>
      <c r="M176" s="251" t="s">
        <v>203</v>
      </c>
    </row>
    <row r="177" spans="2:13" ht="60" x14ac:dyDescent="0.25">
      <c r="B177" s="169">
        <v>153</v>
      </c>
      <c r="C177" s="250" t="str">
        <f t="shared" si="17"/>
        <v>Profesional Universitario RFPROCESO DE RESPONSABILIDAD FISCAL</v>
      </c>
      <c r="D177" s="152" t="str">
        <f t="shared" si="18"/>
        <v>PURF_PRF</v>
      </c>
      <c r="E177" s="251" t="s">
        <v>605</v>
      </c>
      <c r="F177" s="252" t="s">
        <v>606</v>
      </c>
      <c r="G177" s="251" t="s">
        <v>198</v>
      </c>
      <c r="H177" s="253" t="s">
        <v>597</v>
      </c>
      <c r="I177" s="256" t="s">
        <v>200</v>
      </c>
      <c r="J177" s="255" t="str">
        <f t="shared" si="16"/>
        <v>Profesional Universitario RFPROCESO DE RESPONSABILIDAD FISCALPROYECTAR EL DECRETO DE MEDIDAS CAUTELARES CONFORME A LA LEGISLACION VIGENTE</v>
      </c>
      <c r="K177" s="256" t="s">
        <v>192</v>
      </c>
      <c r="M177" s="251" t="s">
        <v>208</v>
      </c>
    </row>
    <row r="178" spans="2:13" ht="60" x14ac:dyDescent="0.25">
      <c r="B178" s="169">
        <v>154</v>
      </c>
      <c r="C178" s="250" t="str">
        <f t="shared" si="17"/>
        <v>Profesional Universitario RFPROCESO DE RESPONSABILIDAD FISCAL</v>
      </c>
      <c r="D178" s="152" t="str">
        <f t="shared" si="18"/>
        <v>PURF_PRF</v>
      </c>
      <c r="E178" s="251" t="s">
        <v>605</v>
      </c>
      <c r="F178" s="252" t="s">
        <v>606</v>
      </c>
      <c r="G178" s="251" t="s">
        <v>198</v>
      </c>
      <c r="H178" s="253" t="s">
        <v>597</v>
      </c>
      <c r="I178" s="256" t="s">
        <v>201</v>
      </c>
      <c r="J178" s="255" t="str">
        <f t="shared" si="16"/>
        <v>Profesional Universitario RFPROCESO DE RESPONSABILIDAD FISCALPROYECTAR LOS ACTOS ADMINISTRATIVOS QUE HAYA LUGAR CON NORMA ACTUALIZADA.</v>
      </c>
      <c r="K178" s="256" t="s">
        <v>192</v>
      </c>
      <c r="M178" s="251" t="s">
        <v>211</v>
      </c>
    </row>
    <row r="179" spans="2:13" ht="60" x14ac:dyDescent="0.25">
      <c r="B179" s="169">
        <v>155</v>
      </c>
      <c r="C179" s="250" t="str">
        <f t="shared" si="17"/>
        <v>Profesional Universitario RFPROCESO DE RESPONSABILIDAD FISCAL</v>
      </c>
      <c r="D179" s="152" t="str">
        <f t="shared" si="18"/>
        <v>PURF_PRF</v>
      </c>
      <c r="E179" s="251" t="s">
        <v>605</v>
      </c>
      <c r="F179" s="252" t="s">
        <v>606</v>
      </c>
      <c r="G179" s="251" t="s">
        <v>198</v>
      </c>
      <c r="H179" s="253" t="s">
        <v>597</v>
      </c>
      <c r="I179" s="256" t="s">
        <v>202</v>
      </c>
      <c r="J179" s="255" t="str">
        <f t="shared" si="16"/>
        <v>Profesional Universitario RFPROCESO DE RESPONSABILIDAD FISCALPROYECTAR LA DECISION DE FONDO QUE HAYA LUGAR DENTRO DEL TERMINO LEGAL</v>
      </c>
      <c r="K179" s="256" t="s">
        <v>192</v>
      </c>
      <c r="M179" s="251" t="s">
        <v>213</v>
      </c>
    </row>
    <row r="180" spans="2:13" ht="60" x14ac:dyDescent="0.25">
      <c r="B180" s="169">
        <v>156</v>
      </c>
      <c r="C180" s="250" t="str">
        <f t="shared" si="17"/>
        <v>Profesional Universitario RFPROCESO DE RESPONSABILIDAD FISCAL</v>
      </c>
      <c r="D180" s="152" t="str">
        <f t="shared" si="18"/>
        <v>PURF_PRF</v>
      </c>
      <c r="E180" s="251" t="s">
        <v>605</v>
      </c>
      <c r="F180" s="252" t="s">
        <v>606</v>
      </c>
      <c r="G180" s="251" t="s">
        <v>198</v>
      </c>
      <c r="H180" s="253" t="s">
        <v>597</v>
      </c>
      <c r="I180" s="254" t="s">
        <v>206</v>
      </c>
      <c r="J180" s="255" t="str">
        <f t="shared" si="16"/>
        <v>Profesional Universitario RFPROCESO DE RESPONSABILIDAD FISCALPROYECTAR EL AUTO DE ARCHIVO DE PROCESO DE RESPONSABILIDAD FISCAL CONFORME A LA LEGISLACION VIGENTE</v>
      </c>
      <c r="K180" s="256" t="s">
        <v>192</v>
      </c>
      <c r="M180" s="251" t="s">
        <v>215</v>
      </c>
    </row>
    <row r="181" spans="2:13" ht="60" x14ac:dyDescent="0.25">
      <c r="B181" s="169">
        <v>157</v>
      </c>
      <c r="C181" s="250" t="str">
        <f t="shared" si="17"/>
        <v>Profesional Universitario RFIMPUTACION DE RESPONSABILIDAD FISCAL</v>
      </c>
      <c r="D181" s="152" t="str">
        <f t="shared" si="18"/>
        <v>PURF_IRF</v>
      </c>
      <c r="E181" s="251" t="s">
        <v>605</v>
      </c>
      <c r="F181" s="252" t="s">
        <v>606</v>
      </c>
      <c r="G181" s="251" t="s">
        <v>203</v>
      </c>
      <c r="H181" s="253" t="s">
        <v>598</v>
      </c>
      <c r="I181" s="254" t="s">
        <v>205</v>
      </c>
      <c r="J181" s="255" t="str">
        <f t="shared" si="16"/>
        <v>Profesional Universitario RFIMPUTACION DE RESPONSABILIDAD FISCALPROYECTAR EL DECRETO DE PRUEBAS A QUE HAYA LUGAR TIEMPO LEGAL ESTABLECIDO</v>
      </c>
      <c r="K181" s="256" t="s">
        <v>192</v>
      </c>
      <c r="M181"/>
    </row>
    <row r="182" spans="2:13" ht="60" x14ac:dyDescent="0.25">
      <c r="B182" s="169">
        <v>158</v>
      </c>
      <c r="C182" s="250" t="str">
        <f t="shared" si="17"/>
        <v>Profesional Universitario RFIMPUTACION DE RESPONSABILIDAD FISCAL</v>
      </c>
      <c r="D182" s="152" t="str">
        <f t="shared" si="18"/>
        <v>PURF_IRF</v>
      </c>
      <c r="E182" s="251" t="s">
        <v>605</v>
      </c>
      <c r="F182" s="252" t="s">
        <v>606</v>
      </c>
      <c r="G182" s="251" t="s">
        <v>203</v>
      </c>
      <c r="H182" s="253" t="s">
        <v>598</v>
      </c>
      <c r="I182" s="254" t="s">
        <v>204</v>
      </c>
      <c r="J182" s="255" t="str">
        <f t="shared" si="16"/>
        <v>Profesional Universitario RFIMPUTACION DE RESPONSABILIDAD FISCALPROYECTAR EL ACTO ADMINISTRATIVO DE IMPUTACION DE RESPONSABILDIAD FISCAL CONFORME A LA LEGISACION VI</v>
      </c>
      <c r="K182" s="256" t="s">
        <v>192</v>
      </c>
      <c r="M182"/>
    </row>
    <row r="183" spans="2:13" ht="60" x14ac:dyDescent="0.25">
      <c r="B183" s="169">
        <v>159</v>
      </c>
      <c r="C183" s="250" t="str">
        <f t="shared" si="17"/>
        <v>Profesional Universitario RFIMPUTACION DE RESPONSABILIDAD FISCAL</v>
      </c>
      <c r="D183" s="152" t="str">
        <f t="shared" si="18"/>
        <v>PURF_IRF</v>
      </c>
      <c r="E183" s="251" t="s">
        <v>605</v>
      </c>
      <c r="F183" s="252" t="s">
        <v>606</v>
      </c>
      <c r="G183" s="251" t="s">
        <v>203</v>
      </c>
      <c r="H183" s="253" t="s">
        <v>598</v>
      </c>
      <c r="I183" s="254" t="s">
        <v>207</v>
      </c>
      <c r="J183" s="255" t="str">
        <f t="shared" si="16"/>
        <v>Profesional Universitario RFIMPUTACION DE RESPONSABILIDAD FISCALPROYECTAR EL FALLO CON O SIN RESPONSABILDIAD FISCAL CONFORME A LA LEGISLACION VIGENTE</v>
      </c>
      <c r="K183" s="256" t="s">
        <v>192</v>
      </c>
      <c r="M183"/>
    </row>
    <row r="184" spans="2:13" ht="36" x14ac:dyDescent="0.25">
      <c r="B184" s="169">
        <v>160</v>
      </c>
      <c r="C184" s="250" t="str">
        <f t="shared" si="17"/>
        <v>Profesional Universitario RFNULIDADES</v>
      </c>
      <c r="D184" s="152" t="str">
        <f t="shared" si="18"/>
        <v>PURF_N</v>
      </c>
      <c r="E184" s="251" t="s">
        <v>605</v>
      </c>
      <c r="F184" s="252" t="s">
        <v>606</v>
      </c>
      <c r="G184" s="251" t="s">
        <v>208</v>
      </c>
      <c r="H184" s="253" t="s">
        <v>599</v>
      </c>
      <c r="I184" s="254" t="s">
        <v>209</v>
      </c>
      <c r="J184" s="255" t="str">
        <f t="shared" si="16"/>
        <v>Profesional Universitario RFNULIDADESCONTESTAR LA NULIDAD PRESENTADA DENTRO DEL TERMINO LEGAL ESTABLECIDO</v>
      </c>
      <c r="K184" s="256" t="s">
        <v>192</v>
      </c>
      <c r="M184"/>
    </row>
    <row r="185" spans="2:13" ht="36" x14ac:dyDescent="0.25">
      <c r="B185" s="169">
        <v>161</v>
      </c>
      <c r="C185" s="250" t="str">
        <f t="shared" si="17"/>
        <v>Profesional Universitario RFNULIDADES</v>
      </c>
      <c r="D185" s="152" t="str">
        <f t="shared" si="18"/>
        <v>PURF_N</v>
      </c>
      <c r="E185" s="251" t="s">
        <v>605</v>
      </c>
      <c r="F185" s="252" t="s">
        <v>606</v>
      </c>
      <c r="G185" s="251" t="s">
        <v>208</v>
      </c>
      <c r="H185" s="253" t="s">
        <v>599</v>
      </c>
      <c r="I185" s="254" t="s">
        <v>210</v>
      </c>
      <c r="J185" s="255" t="str">
        <f t="shared" si="16"/>
        <v>Profesional Universitario RFNULIDADESPROYECTAR EL ACTO ADMINISTRATIVO POR MEDIO DEL CUAL SE RESUELVE EL RECURSO DE APELACION DENTRO DEL T</v>
      </c>
      <c r="K185" s="256" t="s">
        <v>192</v>
      </c>
      <c r="M185"/>
    </row>
    <row r="186" spans="2:13" ht="36" x14ac:dyDescent="0.25">
      <c r="B186" s="169">
        <v>162</v>
      </c>
      <c r="C186" s="250" t="str">
        <f t="shared" si="17"/>
        <v>Profesional Universitario RFRECURSOS</v>
      </c>
      <c r="D186" s="152" t="str">
        <f t="shared" si="18"/>
        <v>PURF_R</v>
      </c>
      <c r="E186" s="251" t="s">
        <v>605</v>
      </c>
      <c r="F186" s="252" t="s">
        <v>606</v>
      </c>
      <c r="G186" s="251" t="s">
        <v>211</v>
      </c>
      <c r="H186" s="253" t="s">
        <v>600</v>
      </c>
      <c r="I186" s="254" t="s">
        <v>212</v>
      </c>
      <c r="J186" s="255" t="str">
        <f t="shared" si="16"/>
        <v>Profesional Universitario RFRECURSOSPROYECTAR LOS RECURSOS (REPOSICIÓN -APELACION) A QUE HAYA LUGAR CONFORME  A LA NORMATIVIDAD VIGENTE</v>
      </c>
      <c r="K186" s="256" t="s">
        <v>192</v>
      </c>
      <c r="M186"/>
    </row>
    <row r="187" spans="2:13" ht="72" x14ac:dyDescent="0.25">
      <c r="B187" s="169">
        <v>163</v>
      </c>
      <c r="C187" s="250" t="str">
        <f t="shared" si="17"/>
        <v>Profesional Universitario RFPROCESO VERBAL DE RESPONSABILIDAD FISCAL</v>
      </c>
      <c r="D187" s="152" t="str">
        <f t="shared" si="18"/>
        <v>PURF_PVRF</v>
      </c>
      <c r="E187" s="251" t="s">
        <v>605</v>
      </c>
      <c r="F187" s="252" t="s">
        <v>606</v>
      </c>
      <c r="G187" s="251" t="s">
        <v>213</v>
      </c>
      <c r="H187" s="253" t="s">
        <v>601</v>
      </c>
      <c r="I187" s="254" t="s">
        <v>214</v>
      </c>
      <c r="J187" s="255" t="str">
        <f t="shared" si="16"/>
        <v>Profesional Universitario RFPROCESO VERBAL DE RESPONSABILIDAD FISCALPROYECTAR EL ACTO ADMINISTRATIVO DE APERTURA E IMPUTACION DE RESPONSABILDIAD FISCAL CONFORME A LA LE</v>
      </c>
      <c r="K187" s="256" t="s">
        <v>192</v>
      </c>
      <c r="M187"/>
    </row>
    <row r="188" spans="2:13" ht="60" x14ac:dyDescent="0.25">
      <c r="B188" s="169">
        <v>164</v>
      </c>
      <c r="C188" s="250" t="str">
        <f t="shared" si="17"/>
        <v>Profesional Universitario RFFALLOS CON O SIN RESPONSABILIDAD FISCAL</v>
      </c>
      <c r="D188" s="152" t="str">
        <f t="shared" si="18"/>
        <v>PURF_FRF</v>
      </c>
      <c r="E188" s="251" t="s">
        <v>605</v>
      </c>
      <c r="F188" s="252" t="s">
        <v>606</v>
      </c>
      <c r="G188" s="251" t="s">
        <v>215</v>
      </c>
      <c r="H188" s="253" t="s">
        <v>602</v>
      </c>
      <c r="I188" s="254" t="s">
        <v>216</v>
      </c>
      <c r="J188" s="255" t="str">
        <f t="shared" si="16"/>
        <v>Profesional Universitario RFFALLOS CON O SIN RESPONSABILIDAD FISCALPROYECTAR EL  FALLO CON O SIN RESPONSABILIDAD FISCAL  CONFORME  A LA NORMATIVIDAD VIGENTE</v>
      </c>
      <c r="K188" s="256" t="s">
        <v>192</v>
      </c>
      <c r="M188"/>
    </row>
  </sheetData>
  <sheetProtection algorithmName="SHA-512" hashValue="vnwPCAIDn7kAwIPBSsz/6DCGOYSONWZVhomQ0V7C8yRiWcRBqBXjXxxR8XEVFv3lwrN3w7a6rqXtyc4Rkj5h9Q==" saltValue="iOuIzfGSMoKrafA/PUUrSg==" spinCount="100000" sheet="1" objects="1" scenarios="1" selectLockedCells="1" selectUnlockedCells="1"/>
  <autoFilter ref="B4:K188" xr:uid="{00000000-0009-0000-0000-00000C000000}">
    <sortState xmlns:xlrd2="http://schemas.microsoft.com/office/spreadsheetml/2017/richdata2" ref="B5:K188">
      <sortCondition ref="B4:B99"/>
    </sortState>
  </autoFilter>
  <mergeCells count="1">
    <mergeCell ref="B1:K2"/>
  </mergeCells>
  <dataValidations count="1">
    <dataValidation type="list" allowBlank="1" showInputMessage="1" showErrorMessage="1" sqref="M139:M146 M5:M10 M66:M73 M95:M102 M110:M117 M123:M130 G5:G154 M15:M20 M25:M30" xr:uid="{00000000-0002-0000-0C00-000000000000}">
      <formula1>"Planeación Estratégica,Actividades previas,Planeación,Ejecución,Informe,Actividades posteriores,Seguimiento,Control Fiscal Macro,Otra"</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7"/>
  <sheetViews>
    <sheetView zoomScaleNormal="100" workbookViewId="0">
      <selection activeCell="O31" sqref="O31"/>
    </sheetView>
  </sheetViews>
  <sheetFormatPr baseColWidth="10" defaultRowHeight="15" x14ac:dyDescent="0.25"/>
  <cols>
    <col min="1" max="1" width="20.140625" customWidth="1"/>
    <col min="2" max="2" width="51.7109375" customWidth="1"/>
  </cols>
  <sheetData>
    <row r="1" spans="1:2" ht="110.25" customHeight="1" x14ac:dyDescent="0.25">
      <c r="A1" s="1531" t="s">
        <v>259</v>
      </c>
      <c r="B1" s="1531"/>
    </row>
    <row r="2" spans="1:2" ht="15.75" thickBot="1" x14ac:dyDescent="0.3"/>
    <row r="3" spans="1:2" ht="16.5" thickBot="1" x14ac:dyDescent="0.3">
      <c r="A3" s="24" t="s">
        <v>232</v>
      </c>
      <c r="B3" s="25" t="s">
        <v>233</v>
      </c>
    </row>
    <row r="4" spans="1:2" ht="28.5" customHeight="1" thickBot="1" x14ac:dyDescent="0.3">
      <c r="A4" s="29" t="s">
        <v>234</v>
      </c>
      <c r="B4" s="27" t="s">
        <v>235</v>
      </c>
    </row>
    <row r="5" spans="1:2" ht="15.75" thickBot="1" x14ac:dyDescent="0.3">
      <c r="A5" s="29" t="s">
        <v>236</v>
      </c>
      <c r="B5" s="27" t="s">
        <v>237</v>
      </c>
    </row>
    <row r="6" spans="1:2" ht="15.75" thickBot="1" x14ac:dyDescent="0.3">
      <c r="A6" s="29" t="s">
        <v>238</v>
      </c>
      <c r="B6" s="27" t="s">
        <v>239</v>
      </c>
    </row>
    <row r="7" spans="1:2" ht="28.5" customHeight="1" thickBot="1" x14ac:dyDescent="0.3">
      <c r="A7" s="29" t="s">
        <v>240</v>
      </c>
      <c r="B7" s="27" t="s">
        <v>241</v>
      </c>
    </row>
  </sheetData>
  <sheetProtection algorithmName="SHA-512" hashValue="Tvyaj15RxlFiftdytIEoOFDSkLundONBbIUro4lew3yvzUi9BtLJtqkuWd4UWuPhadfyju4XR8dYgrVDPyNQNw==" saltValue="vjm1WJwB7yU8fzktAkVl5Q==" spinCount="100000" sheet="1" objects="1" scenarios="1" selectLockedCells="1" selectUnlockedCells="1"/>
  <mergeCells count="1">
    <mergeCell ref="A1:B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9"/>
  <sheetViews>
    <sheetView topLeftCell="A4" workbookViewId="0">
      <selection activeCell="B14" sqref="B14"/>
    </sheetView>
  </sheetViews>
  <sheetFormatPr baseColWidth="10" defaultRowHeight="15" x14ac:dyDescent="0.25"/>
  <cols>
    <col min="1" max="1" width="13.7109375" customWidth="1"/>
    <col min="2" max="2" width="47" customWidth="1"/>
    <col min="3" max="3" width="13.85546875" customWidth="1"/>
  </cols>
  <sheetData>
    <row r="1" spans="1:3" ht="132" customHeight="1" x14ac:dyDescent="0.25">
      <c r="A1" s="1531" t="s">
        <v>260</v>
      </c>
      <c r="B1" s="1531"/>
      <c r="C1" s="1531"/>
    </row>
    <row r="2" spans="1:3" ht="17.25" customHeight="1" x14ac:dyDescent="0.25">
      <c r="A2" s="31"/>
      <c r="B2" s="31"/>
      <c r="C2" s="31"/>
    </row>
    <row r="3" spans="1:3" ht="62.25" customHeight="1" x14ac:dyDescent="0.25">
      <c r="A3" s="1532" t="s">
        <v>261</v>
      </c>
      <c r="B3" s="1532"/>
      <c r="C3" s="1532"/>
    </row>
    <row r="4" spans="1:3" ht="21" customHeight="1" thickBot="1" x14ac:dyDescent="0.3"/>
    <row r="5" spans="1:3" ht="32.25" thickBot="1" x14ac:dyDescent="0.3">
      <c r="A5" s="24" t="s">
        <v>224</v>
      </c>
      <c r="B5" s="25" t="s">
        <v>217</v>
      </c>
      <c r="C5" s="25" t="s">
        <v>225</v>
      </c>
    </row>
    <row r="6" spans="1:3" ht="60.75" thickBot="1" x14ac:dyDescent="0.3">
      <c r="A6" s="26" t="s">
        <v>218</v>
      </c>
      <c r="B6" s="27" t="s">
        <v>226</v>
      </c>
      <c r="C6" s="28" t="s">
        <v>219</v>
      </c>
    </row>
    <row r="7" spans="1:3" ht="60.75" thickBot="1" x14ac:dyDescent="0.3">
      <c r="A7" s="26" t="s">
        <v>220</v>
      </c>
      <c r="B7" s="27" t="s">
        <v>227</v>
      </c>
      <c r="C7" s="28" t="s">
        <v>221</v>
      </c>
    </row>
    <row r="8" spans="1:3" ht="60.75" thickBot="1" x14ac:dyDescent="0.3">
      <c r="A8" s="26" t="s">
        <v>222</v>
      </c>
      <c r="B8" s="27" t="s">
        <v>228</v>
      </c>
      <c r="C8" s="28" t="s">
        <v>229</v>
      </c>
    </row>
    <row r="9" spans="1:3" ht="90.75" thickBot="1" x14ac:dyDescent="0.3">
      <c r="A9" s="26" t="s">
        <v>223</v>
      </c>
      <c r="B9" s="27" t="s">
        <v>230</v>
      </c>
      <c r="C9" s="28" t="s">
        <v>231</v>
      </c>
    </row>
  </sheetData>
  <sheetProtection algorithmName="SHA-512" hashValue="Icn7MRx8ZqmKLTj2pKrPlA02+QwpdLIdI9WFO0hf2dSUN7OV4FSFEE5ExgJY7OONUZB2luKsasimlG7wReeDuA==" saltValue="fTkfZxzdS6opxn7dKq2NWw==" spinCount="100000" sheet="1" objects="1" scenarios="1" selectLockedCells="1" selectUnlockedCells="1"/>
  <mergeCells count="2">
    <mergeCell ref="A1:C1"/>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318"/>
  <sheetViews>
    <sheetView zoomScale="85" zoomScaleNormal="85" workbookViewId="0">
      <selection activeCell="B325" sqref="B325"/>
    </sheetView>
  </sheetViews>
  <sheetFormatPr baseColWidth="10" defaultRowHeight="15" x14ac:dyDescent="0.25"/>
  <cols>
    <col min="1" max="1" width="23.5703125" customWidth="1"/>
    <col min="2" max="2" width="37.42578125" style="35" customWidth="1"/>
    <col min="3" max="3" width="52.28515625" style="35" customWidth="1"/>
    <col min="4" max="4" width="65.7109375" style="35" customWidth="1"/>
    <col min="5" max="5" width="97.42578125" style="35" customWidth="1"/>
  </cols>
  <sheetData>
    <row r="1" spans="1:5" ht="15.75" thickBot="1" x14ac:dyDescent="0.3">
      <c r="A1" s="8" t="s">
        <v>89</v>
      </c>
      <c r="B1" s="34" t="s">
        <v>537</v>
      </c>
      <c r="C1" s="34" t="s">
        <v>91</v>
      </c>
      <c r="D1" s="34"/>
      <c r="E1" s="34" t="s">
        <v>92</v>
      </c>
    </row>
    <row r="2" spans="1:5" ht="15" customHeight="1" x14ac:dyDescent="0.25">
      <c r="A2" s="78" t="s">
        <v>93</v>
      </c>
      <c r="B2" s="603" t="s">
        <v>284</v>
      </c>
      <c r="C2" s="525" t="s">
        <v>283</v>
      </c>
      <c r="D2" s="525" t="s">
        <v>538</v>
      </c>
      <c r="E2" s="38" t="s">
        <v>336</v>
      </c>
    </row>
    <row r="3" spans="1:5" x14ac:dyDescent="0.25">
      <c r="A3" s="78" t="s">
        <v>93</v>
      </c>
      <c r="B3" s="604"/>
      <c r="C3" s="526"/>
      <c r="D3" s="526"/>
      <c r="E3" s="39" t="s">
        <v>334</v>
      </c>
    </row>
    <row r="4" spans="1:5" ht="24.75" thickBot="1" x14ac:dyDescent="0.3">
      <c r="A4" s="78" t="s">
        <v>93</v>
      </c>
      <c r="B4" s="605"/>
      <c r="C4" s="527"/>
      <c r="D4" s="527"/>
      <c r="E4" s="40" t="s">
        <v>335</v>
      </c>
    </row>
    <row r="5" spans="1:5" ht="24" customHeight="1" x14ac:dyDescent="0.25">
      <c r="A5" s="78" t="s">
        <v>93</v>
      </c>
      <c r="B5" s="603" t="s">
        <v>360</v>
      </c>
      <c r="C5" s="525" t="s">
        <v>353</v>
      </c>
      <c r="D5" s="525" t="s">
        <v>539</v>
      </c>
      <c r="E5" s="38" t="s">
        <v>337</v>
      </c>
    </row>
    <row r="6" spans="1:5" x14ac:dyDescent="0.25">
      <c r="A6" s="78" t="s">
        <v>93</v>
      </c>
      <c r="B6" s="604"/>
      <c r="C6" s="526"/>
      <c r="D6" s="526"/>
      <c r="E6" s="39" t="s">
        <v>338</v>
      </c>
    </row>
    <row r="7" spans="1:5" x14ac:dyDescent="0.25">
      <c r="A7" s="78" t="s">
        <v>93</v>
      </c>
      <c r="B7" s="604"/>
      <c r="C7" s="526"/>
      <c r="D7" s="526"/>
      <c r="E7" s="39" t="s">
        <v>339</v>
      </c>
    </row>
    <row r="8" spans="1:5" x14ac:dyDescent="0.25">
      <c r="A8" s="78" t="s">
        <v>93</v>
      </c>
      <c r="B8" s="604"/>
      <c r="C8" s="526"/>
      <c r="D8" s="526"/>
      <c r="E8" s="39" t="s">
        <v>340</v>
      </c>
    </row>
    <row r="9" spans="1:5" x14ac:dyDescent="0.25">
      <c r="A9" s="78" t="s">
        <v>93</v>
      </c>
      <c r="B9" s="604"/>
      <c r="C9" s="526"/>
      <c r="D9" s="526"/>
      <c r="E9" s="39" t="s">
        <v>341</v>
      </c>
    </row>
    <row r="10" spans="1:5" x14ac:dyDescent="0.25">
      <c r="A10" s="78" t="s">
        <v>93</v>
      </c>
      <c r="B10" s="604"/>
      <c r="C10" s="526"/>
      <c r="D10" s="526"/>
      <c r="E10" s="39" t="s">
        <v>342</v>
      </c>
    </row>
    <row r="11" spans="1:5" x14ac:dyDescent="0.25">
      <c r="A11" s="78" t="s">
        <v>93</v>
      </c>
      <c r="B11" s="604"/>
      <c r="C11" s="526"/>
      <c r="D11" s="526"/>
      <c r="E11" s="39" t="s">
        <v>343</v>
      </c>
    </row>
    <row r="12" spans="1:5" x14ac:dyDescent="0.25">
      <c r="A12" s="78" t="s">
        <v>93</v>
      </c>
      <c r="B12" s="604"/>
      <c r="C12" s="526"/>
      <c r="D12" s="526"/>
      <c r="E12" s="39" t="s">
        <v>344</v>
      </c>
    </row>
    <row r="13" spans="1:5" ht="24" x14ac:dyDescent="0.25">
      <c r="A13" s="78" t="s">
        <v>93</v>
      </c>
      <c r="B13" s="604"/>
      <c r="C13" s="526"/>
      <c r="D13" s="526"/>
      <c r="E13" s="39" t="s">
        <v>345</v>
      </c>
    </row>
    <row r="14" spans="1:5" ht="15.75" thickBot="1" x14ac:dyDescent="0.3">
      <c r="A14" s="78" t="s">
        <v>93</v>
      </c>
      <c r="B14" s="605"/>
      <c r="C14" s="527"/>
      <c r="D14" s="527"/>
      <c r="E14" s="40" t="s">
        <v>346</v>
      </c>
    </row>
    <row r="15" spans="1:5" x14ac:dyDescent="0.25">
      <c r="A15" s="78" t="s">
        <v>93</v>
      </c>
      <c r="B15" s="603" t="s">
        <v>359</v>
      </c>
      <c r="C15" s="525" t="s">
        <v>354</v>
      </c>
      <c r="D15" s="79"/>
      <c r="E15" s="38" t="s">
        <v>347</v>
      </c>
    </row>
    <row r="16" spans="1:5" x14ac:dyDescent="0.25">
      <c r="A16" s="78" t="s">
        <v>93</v>
      </c>
      <c r="B16" s="604"/>
      <c r="C16" s="526"/>
      <c r="D16" s="44"/>
      <c r="E16" s="39" t="s">
        <v>348</v>
      </c>
    </row>
    <row r="17" spans="1:5" x14ac:dyDescent="0.25">
      <c r="A17" s="78" t="s">
        <v>93</v>
      </c>
      <c r="B17" s="604"/>
      <c r="C17" s="526"/>
      <c r="D17" s="44"/>
      <c r="E17" s="39" t="s">
        <v>349</v>
      </c>
    </row>
    <row r="18" spans="1:5" ht="24" x14ac:dyDescent="0.25">
      <c r="A18" s="78" t="s">
        <v>93</v>
      </c>
      <c r="B18" s="604"/>
      <c r="C18" s="526"/>
      <c r="D18" s="44"/>
      <c r="E18" s="39" t="s">
        <v>350</v>
      </c>
    </row>
    <row r="19" spans="1:5" x14ac:dyDescent="0.25">
      <c r="A19" s="78" t="s">
        <v>93</v>
      </c>
      <c r="B19" s="604"/>
      <c r="C19" s="526"/>
      <c r="D19" s="44"/>
      <c r="E19" s="39" t="s">
        <v>351</v>
      </c>
    </row>
    <row r="20" spans="1:5" ht="15.75" thickBot="1" x14ac:dyDescent="0.3">
      <c r="A20" s="78" t="s">
        <v>93</v>
      </c>
      <c r="B20" s="605"/>
      <c r="C20" s="527"/>
      <c r="D20" s="80"/>
      <c r="E20" s="40" t="s">
        <v>352</v>
      </c>
    </row>
    <row r="21" spans="1:5" ht="15" customHeight="1" x14ac:dyDescent="0.25">
      <c r="A21" s="78" t="s">
        <v>93</v>
      </c>
      <c r="B21" s="626" t="s">
        <v>278</v>
      </c>
      <c r="C21" s="591" t="s">
        <v>277</v>
      </c>
      <c r="D21" s="81"/>
      <c r="E21" s="36" t="s">
        <v>361</v>
      </c>
    </row>
    <row r="22" spans="1:5" x14ac:dyDescent="0.25">
      <c r="A22" s="78" t="s">
        <v>93</v>
      </c>
      <c r="B22" s="627"/>
      <c r="C22" s="592"/>
      <c r="D22" s="82"/>
      <c r="E22" s="37" t="s">
        <v>355</v>
      </c>
    </row>
    <row r="23" spans="1:5" x14ac:dyDescent="0.25">
      <c r="A23" s="78" t="s">
        <v>93</v>
      </c>
      <c r="B23" s="627"/>
      <c r="C23" s="592"/>
      <c r="D23" s="82"/>
      <c r="E23" s="37" t="s">
        <v>356</v>
      </c>
    </row>
    <row r="24" spans="1:5" x14ac:dyDescent="0.25">
      <c r="A24" s="78" t="s">
        <v>93</v>
      </c>
      <c r="B24" s="627"/>
      <c r="C24" s="592"/>
      <c r="D24" s="82"/>
      <c r="E24" s="37" t="s">
        <v>357</v>
      </c>
    </row>
    <row r="25" spans="1:5" ht="15.75" thickBot="1" x14ac:dyDescent="0.3">
      <c r="A25" s="78" t="s">
        <v>93</v>
      </c>
      <c r="B25" s="628"/>
      <c r="C25" s="593"/>
      <c r="D25" s="83"/>
      <c r="E25" s="41" t="s">
        <v>358</v>
      </c>
    </row>
    <row r="26" spans="1:5" ht="15" customHeight="1" x14ac:dyDescent="0.25">
      <c r="A26" s="78" t="s">
        <v>93</v>
      </c>
      <c r="B26" s="606" t="s">
        <v>420</v>
      </c>
      <c r="C26" s="591" t="s">
        <v>368</v>
      </c>
      <c r="D26" s="81"/>
      <c r="E26" s="36" t="s">
        <v>367</v>
      </c>
    </row>
    <row r="27" spans="1:5" x14ac:dyDescent="0.25">
      <c r="A27" s="78" t="s">
        <v>93</v>
      </c>
      <c r="B27" s="607"/>
      <c r="C27" s="592"/>
      <c r="D27" s="82"/>
      <c r="E27" s="37" t="s">
        <v>366</v>
      </c>
    </row>
    <row r="28" spans="1:5" x14ac:dyDescent="0.25">
      <c r="A28" s="78" t="s">
        <v>93</v>
      </c>
      <c r="B28" s="607"/>
      <c r="C28" s="592"/>
      <c r="D28" s="82"/>
      <c r="E28" s="37" t="s">
        <v>365</v>
      </c>
    </row>
    <row r="29" spans="1:5" x14ac:dyDescent="0.25">
      <c r="A29" s="78" t="s">
        <v>93</v>
      </c>
      <c r="B29" s="607"/>
      <c r="C29" s="592"/>
      <c r="D29" s="82"/>
      <c r="E29" s="37" t="s">
        <v>364</v>
      </c>
    </row>
    <row r="30" spans="1:5" x14ac:dyDescent="0.25">
      <c r="A30" s="78" t="s">
        <v>93</v>
      </c>
      <c r="B30" s="607"/>
      <c r="C30" s="592"/>
      <c r="D30" s="82"/>
      <c r="E30" s="37" t="s">
        <v>363</v>
      </c>
    </row>
    <row r="31" spans="1:5" ht="15.75" thickBot="1" x14ac:dyDescent="0.3">
      <c r="A31" s="78" t="s">
        <v>93</v>
      </c>
      <c r="B31" s="608"/>
      <c r="C31" s="632"/>
      <c r="D31" s="84"/>
      <c r="E31" s="42" t="s">
        <v>362</v>
      </c>
    </row>
    <row r="32" spans="1:5" ht="24" customHeight="1" x14ac:dyDescent="0.25">
      <c r="A32" s="78" t="s">
        <v>93</v>
      </c>
      <c r="B32" s="606" t="s">
        <v>374</v>
      </c>
      <c r="C32" s="525" t="s">
        <v>369</v>
      </c>
      <c r="D32" s="44"/>
      <c r="E32" s="43" t="s">
        <v>373</v>
      </c>
    </row>
    <row r="33" spans="1:5" x14ac:dyDescent="0.25">
      <c r="A33" s="78" t="s">
        <v>93</v>
      </c>
      <c r="B33" s="607"/>
      <c r="C33" s="526"/>
      <c r="D33" s="44"/>
      <c r="E33" s="37" t="s">
        <v>372</v>
      </c>
    </row>
    <row r="34" spans="1:5" x14ac:dyDescent="0.25">
      <c r="A34" s="78" t="s">
        <v>93</v>
      </c>
      <c r="B34" s="607"/>
      <c r="C34" s="526"/>
      <c r="D34" s="44"/>
      <c r="E34" s="37" t="s">
        <v>371</v>
      </c>
    </row>
    <row r="35" spans="1:5" ht="15.75" thickBot="1" x14ac:dyDescent="0.3">
      <c r="A35" s="78" t="s">
        <v>93</v>
      </c>
      <c r="B35" s="608"/>
      <c r="C35" s="527"/>
      <c r="D35" s="44"/>
      <c r="E35" s="41" t="s">
        <v>370</v>
      </c>
    </row>
    <row r="36" spans="1:5" ht="15" customHeight="1" x14ac:dyDescent="0.25">
      <c r="A36" s="78" t="s">
        <v>93</v>
      </c>
      <c r="B36" s="633" t="s">
        <v>333</v>
      </c>
      <c r="C36" s="591" t="s">
        <v>332</v>
      </c>
      <c r="D36" s="81"/>
      <c r="E36" s="38" t="s">
        <v>375</v>
      </c>
    </row>
    <row r="37" spans="1:5" ht="15" customHeight="1" x14ac:dyDescent="0.25">
      <c r="A37" s="78" t="s">
        <v>93</v>
      </c>
      <c r="B37" s="634"/>
      <c r="C37" s="592"/>
      <c r="D37" s="82"/>
      <c r="E37" s="39" t="s">
        <v>376</v>
      </c>
    </row>
    <row r="38" spans="1:5" ht="15" customHeight="1" x14ac:dyDescent="0.25">
      <c r="A38" s="78" t="s">
        <v>93</v>
      </c>
      <c r="B38" s="634"/>
      <c r="C38" s="592"/>
      <c r="D38" s="82"/>
      <c r="E38" s="39" t="s">
        <v>377</v>
      </c>
    </row>
    <row r="39" spans="1:5" x14ac:dyDescent="0.25">
      <c r="A39" s="78" t="s">
        <v>93</v>
      </c>
      <c r="B39" s="634"/>
      <c r="C39" s="592"/>
      <c r="D39" s="82"/>
      <c r="E39" s="39" t="s">
        <v>378</v>
      </c>
    </row>
    <row r="40" spans="1:5" x14ac:dyDescent="0.25">
      <c r="A40" s="78" t="s">
        <v>93</v>
      </c>
      <c r="B40" s="634"/>
      <c r="C40" s="592"/>
      <c r="D40" s="82"/>
      <c r="E40" s="39" t="s">
        <v>379</v>
      </c>
    </row>
    <row r="41" spans="1:5" ht="15" customHeight="1" thickBot="1" x14ac:dyDescent="0.3">
      <c r="A41" s="78" t="s">
        <v>93</v>
      </c>
      <c r="B41" s="635"/>
      <c r="C41" s="593"/>
      <c r="D41" s="83"/>
      <c r="E41" s="45" t="s">
        <v>380</v>
      </c>
    </row>
    <row r="42" spans="1:5" ht="15" customHeight="1" x14ac:dyDescent="0.25">
      <c r="A42" s="78" t="s">
        <v>93</v>
      </c>
      <c r="B42" s="633" t="s">
        <v>381</v>
      </c>
      <c r="C42" s="591" t="s">
        <v>384</v>
      </c>
      <c r="D42" s="81"/>
      <c r="E42" s="38" t="s">
        <v>387</v>
      </c>
    </row>
    <row r="43" spans="1:5" ht="24" x14ac:dyDescent="0.25">
      <c r="A43" s="78" t="s">
        <v>93</v>
      </c>
      <c r="B43" s="634"/>
      <c r="C43" s="592"/>
      <c r="D43" s="82"/>
      <c r="E43" s="39" t="s">
        <v>388</v>
      </c>
    </row>
    <row r="44" spans="1:5" ht="24" x14ac:dyDescent="0.25">
      <c r="A44" s="78" t="s">
        <v>93</v>
      </c>
      <c r="B44" s="634"/>
      <c r="C44" s="592"/>
      <c r="D44" s="82"/>
      <c r="E44" s="39" t="s">
        <v>389</v>
      </c>
    </row>
    <row r="45" spans="1:5" ht="15" customHeight="1" x14ac:dyDescent="0.25">
      <c r="A45" s="78" t="s">
        <v>93</v>
      </c>
      <c r="B45" s="634"/>
      <c r="C45" s="592"/>
      <c r="D45" s="82"/>
      <c r="E45" s="39" t="s">
        <v>390</v>
      </c>
    </row>
    <row r="46" spans="1:5" ht="24" x14ac:dyDescent="0.25">
      <c r="A46" s="78" t="s">
        <v>93</v>
      </c>
      <c r="B46" s="634"/>
      <c r="C46" s="592"/>
      <c r="D46" s="82"/>
      <c r="E46" s="39" t="s">
        <v>391</v>
      </c>
    </row>
    <row r="47" spans="1:5" ht="15.75" thickBot="1" x14ac:dyDescent="0.3">
      <c r="A47" s="78" t="s">
        <v>93</v>
      </c>
      <c r="B47" s="635"/>
      <c r="C47" s="593"/>
      <c r="D47" s="83"/>
      <c r="E47" s="45" t="s">
        <v>392</v>
      </c>
    </row>
    <row r="48" spans="1:5" x14ac:dyDescent="0.25">
      <c r="A48" s="78" t="s">
        <v>93</v>
      </c>
      <c r="B48" s="639" t="s">
        <v>382</v>
      </c>
      <c r="C48" s="636" t="s">
        <v>385</v>
      </c>
      <c r="D48" s="85"/>
      <c r="E48" s="38" t="s">
        <v>393</v>
      </c>
    </row>
    <row r="49" spans="1:5" ht="24" x14ac:dyDescent="0.25">
      <c r="A49" s="78" t="s">
        <v>93</v>
      </c>
      <c r="B49" s="640"/>
      <c r="C49" s="637"/>
      <c r="D49" s="86"/>
      <c r="E49" s="39" t="s">
        <v>394</v>
      </c>
    </row>
    <row r="50" spans="1:5" ht="24" x14ac:dyDescent="0.25">
      <c r="A50" s="78" t="s">
        <v>93</v>
      </c>
      <c r="B50" s="640"/>
      <c r="C50" s="637"/>
      <c r="D50" s="86"/>
      <c r="E50" s="39" t="s">
        <v>395</v>
      </c>
    </row>
    <row r="51" spans="1:5" ht="24" x14ac:dyDescent="0.25">
      <c r="A51" s="78" t="s">
        <v>93</v>
      </c>
      <c r="B51" s="640"/>
      <c r="C51" s="637"/>
      <c r="D51" s="86"/>
      <c r="E51" s="39" t="s">
        <v>396</v>
      </c>
    </row>
    <row r="52" spans="1:5" ht="15.75" thickBot="1" x14ac:dyDescent="0.3">
      <c r="A52" s="78" t="s">
        <v>93</v>
      </c>
      <c r="B52" s="640"/>
      <c r="C52" s="638"/>
      <c r="D52" s="87"/>
      <c r="E52" s="45" t="s">
        <v>397</v>
      </c>
    </row>
    <row r="53" spans="1:5" x14ac:dyDescent="0.25">
      <c r="A53" s="78" t="s">
        <v>93</v>
      </c>
      <c r="B53" s="633" t="s">
        <v>383</v>
      </c>
      <c r="C53" s="641" t="s">
        <v>386</v>
      </c>
      <c r="D53" s="88"/>
      <c r="E53" s="38" t="s">
        <v>398</v>
      </c>
    </row>
    <row r="54" spans="1:5" ht="24" x14ac:dyDescent="0.25">
      <c r="A54" s="78" t="s">
        <v>93</v>
      </c>
      <c r="B54" s="634"/>
      <c r="C54" s="642"/>
      <c r="D54" s="89"/>
      <c r="E54" s="39" t="s">
        <v>399</v>
      </c>
    </row>
    <row r="55" spans="1:5" ht="15" customHeight="1" x14ac:dyDescent="0.25">
      <c r="A55" s="78" t="s">
        <v>93</v>
      </c>
      <c r="B55" s="634"/>
      <c r="C55" s="642"/>
      <c r="D55" s="89"/>
      <c r="E55" s="39" t="s">
        <v>400</v>
      </c>
    </row>
    <row r="56" spans="1:5" ht="24" x14ac:dyDescent="0.25">
      <c r="A56" s="78" t="s">
        <v>93</v>
      </c>
      <c r="B56" s="634"/>
      <c r="C56" s="642"/>
      <c r="D56" s="89"/>
      <c r="E56" s="39" t="s">
        <v>401</v>
      </c>
    </row>
    <row r="57" spans="1:5" ht="24" x14ac:dyDescent="0.25">
      <c r="A57" s="78" t="s">
        <v>93</v>
      </c>
      <c r="B57" s="634"/>
      <c r="C57" s="642"/>
      <c r="D57" s="89"/>
      <c r="E57" s="39" t="s">
        <v>402</v>
      </c>
    </row>
    <row r="58" spans="1:5" x14ac:dyDescent="0.25">
      <c r="A58" s="78" t="s">
        <v>93</v>
      </c>
      <c r="B58" s="634"/>
      <c r="C58" s="642"/>
      <c r="D58" s="89"/>
      <c r="E58" s="39" t="s">
        <v>403</v>
      </c>
    </row>
    <row r="59" spans="1:5" ht="15.75" thickBot="1" x14ac:dyDescent="0.3">
      <c r="A59" s="78" t="s">
        <v>93</v>
      </c>
      <c r="B59" s="635"/>
      <c r="C59" s="643"/>
      <c r="D59" s="90"/>
      <c r="E59" s="45" t="s">
        <v>404</v>
      </c>
    </row>
    <row r="60" spans="1:5" ht="24" customHeight="1" x14ac:dyDescent="0.25">
      <c r="A60" s="78" t="s">
        <v>93</v>
      </c>
      <c r="B60" s="644" t="s">
        <v>419</v>
      </c>
      <c r="C60" s="591" t="s">
        <v>416</v>
      </c>
      <c r="D60" s="81"/>
      <c r="E60" s="38" t="s">
        <v>405</v>
      </c>
    </row>
    <row r="61" spans="1:5" ht="15" customHeight="1" x14ac:dyDescent="0.25">
      <c r="A61" s="78" t="s">
        <v>93</v>
      </c>
      <c r="B61" s="645"/>
      <c r="C61" s="592"/>
      <c r="D61" s="82"/>
      <c r="E61" s="39" t="s">
        <v>406</v>
      </c>
    </row>
    <row r="62" spans="1:5" ht="15" customHeight="1" x14ac:dyDescent="0.25">
      <c r="A62" s="78" t="s">
        <v>93</v>
      </c>
      <c r="B62" s="645"/>
      <c r="C62" s="592"/>
      <c r="D62" s="82"/>
      <c r="E62" s="39" t="s">
        <v>407</v>
      </c>
    </row>
    <row r="63" spans="1:5" x14ac:dyDescent="0.25">
      <c r="A63" s="78" t="s">
        <v>93</v>
      </c>
      <c r="B63" s="645"/>
      <c r="C63" s="592"/>
      <c r="D63" s="82"/>
      <c r="E63" s="39" t="s">
        <v>408</v>
      </c>
    </row>
    <row r="64" spans="1:5" ht="24" x14ac:dyDescent="0.25">
      <c r="A64" s="78" t="s">
        <v>93</v>
      </c>
      <c r="B64" s="645"/>
      <c r="C64" s="592"/>
      <c r="D64" s="82"/>
      <c r="E64" s="39" t="s">
        <v>409</v>
      </c>
    </row>
    <row r="65" spans="1:5" ht="15.75" thickBot="1" x14ac:dyDescent="0.3">
      <c r="A65" s="78" t="s">
        <v>93</v>
      </c>
      <c r="B65" s="646"/>
      <c r="C65" s="593"/>
      <c r="D65" s="83"/>
      <c r="E65" s="45" t="s">
        <v>410</v>
      </c>
    </row>
    <row r="66" spans="1:5" ht="15" customHeight="1" x14ac:dyDescent="0.25">
      <c r="A66" s="78" t="s">
        <v>93</v>
      </c>
      <c r="B66" s="629" t="s">
        <v>418</v>
      </c>
      <c r="C66" s="591" t="s">
        <v>417</v>
      </c>
      <c r="D66" s="81"/>
      <c r="E66" s="38" t="s">
        <v>411</v>
      </c>
    </row>
    <row r="67" spans="1:5" ht="24" x14ac:dyDescent="0.25">
      <c r="A67" s="78" t="s">
        <v>93</v>
      </c>
      <c r="B67" s="630"/>
      <c r="C67" s="592"/>
      <c r="D67" s="82"/>
      <c r="E67" s="39" t="s">
        <v>412</v>
      </c>
    </row>
    <row r="68" spans="1:5" x14ac:dyDescent="0.25">
      <c r="A68" s="78" t="s">
        <v>93</v>
      </c>
      <c r="B68" s="630"/>
      <c r="C68" s="592"/>
      <c r="D68" s="82"/>
      <c r="E68" s="39" t="s">
        <v>413</v>
      </c>
    </row>
    <row r="69" spans="1:5" ht="24" x14ac:dyDescent="0.25">
      <c r="A69" s="78" t="s">
        <v>93</v>
      </c>
      <c r="B69" s="630"/>
      <c r="C69" s="592"/>
      <c r="D69" s="82"/>
      <c r="E69" s="39" t="s">
        <v>414</v>
      </c>
    </row>
    <row r="70" spans="1:5" ht="24.75" thickBot="1" x14ac:dyDescent="0.3">
      <c r="A70" s="78" t="s">
        <v>93</v>
      </c>
      <c r="B70" s="631"/>
      <c r="C70" s="593"/>
      <c r="D70" s="83"/>
      <c r="E70" s="45" t="s">
        <v>415</v>
      </c>
    </row>
    <row r="71" spans="1:5" ht="15" customHeight="1" x14ac:dyDescent="0.25">
      <c r="A71" s="78" t="s">
        <v>93</v>
      </c>
      <c r="B71" s="629" t="s">
        <v>324</v>
      </c>
      <c r="C71" s="591" t="s">
        <v>323</v>
      </c>
      <c r="D71" s="81"/>
      <c r="E71" s="38" t="s">
        <v>421</v>
      </c>
    </row>
    <row r="72" spans="1:5" x14ac:dyDescent="0.25">
      <c r="A72" s="78" t="s">
        <v>93</v>
      </c>
      <c r="B72" s="630"/>
      <c r="C72" s="592"/>
      <c r="D72" s="82"/>
      <c r="E72" s="39" t="s">
        <v>422</v>
      </c>
    </row>
    <row r="73" spans="1:5" x14ac:dyDescent="0.25">
      <c r="A73" s="78" t="s">
        <v>93</v>
      </c>
      <c r="B73" s="630"/>
      <c r="C73" s="592"/>
      <c r="D73" s="82"/>
      <c r="E73" s="39" t="s">
        <v>423</v>
      </c>
    </row>
    <row r="74" spans="1:5" x14ac:dyDescent="0.25">
      <c r="A74" s="78" t="s">
        <v>93</v>
      </c>
      <c r="B74" s="630"/>
      <c r="C74" s="592"/>
      <c r="D74" s="82"/>
      <c r="E74" s="39" t="s">
        <v>424</v>
      </c>
    </row>
    <row r="75" spans="1:5" ht="15.75" thickBot="1" x14ac:dyDescent="0.3">
      <c r="A75" s="78" t="s">
        <v>93</v>
      </c>
      <c r="B75" s="631"/>
      <c r="C75" s="593"/>
      <c r="D75" s="83"/>
      <c r="E75" s="45" t="s">
        <v>425</v>
      </c>
    </row>
    <row r="76" spans="1:5" ht="15" customHeight="1" x14ac:dyDescent="0.25">
      <c r="A76" s="78" t="s">
        <v>93</v>
      </c>
      <c r="B76" s="629" t="s">
        <v>321</v>
      </c>
      <c r="C76" s="591" t="s">
        <v>320</v>
      </c>
      <c r="D76" s="81"/>
      <c r="E76" s="38" t="s">
        <v>426</v>
      </c>
    </row>
    <row r="77" spans="1:5" x14ac:dyDescent="0.25">
      <c r="A77" s="78" t="s">
        <v>93</v>
      </c>
      <c r="B77" s="630"/>
      <c r="C77" s="592"/>
      <c r="D77" s="82"/>
      <c r="E77" s="39" t="s">
        <v>427</v>
      </c>
    </row>
    <row r="78" spans="1:5" ht="15" customHeight="1" x14ac:dyDescent="0.25">
      <c r="A78" s="78" t="s">
        <v>93</v>
      </c>
      <c r="B78" s="630"/>
      <c r="C78" s="592"/>
      <c r="D78" s="82"/>
      <c r="E78" s="39" t="s">
        <v>428</v>
      </c>
    </row>
    <row r="79" spans="1:5" ht="15" customHeight="1" thickBot="1" x14ac:dyDescent="0.3">
      <c r="A79" s="78" t="s">
        <v>93</v>
      </c>
      <c r="B79" s="631"/>
      <c r="C79" s="593"/>
      <c r="D79" s="83"/>
      <c r="E79" s="45" t="s">
        <v>429</v>
      </c>
    </row>
    <row r="80" spans="1:5" ht="15" customHeight="1" x14ac:dyDescent="0.25">
      <c r="A80" s="78" t="s">
        <v>93</v>
      </c>
      <c r="B80" s="629" t="s">
        <v>434</v>
      </c>
      <c r="C80" s="591" t="s">
        <v>317</v>
      </c>
      <c r="D80" s="81"/>
      <c r="E80" s="38" t="s">
        <v>430</v>
      </c>
    </row>
    <row r="81" spans="1:5" x14ac:dyDescent="0.25">
      <c r="A81" s="78" t="s">
        <v>93</v>
      </c>
      <c r="B81" s="630"/>
      <c r="C81" s="592"/>
      <c r="D81" s="82"/>
      <c r="E81" s="39" t="s">
        <v>431</v>
      </c>
    </row>
    <row r="82" spans="1:5" ht="15" customHeight="1" x14ac:dyDescent="0.25">
      <c r="A82" s="78" t="s">
        <v>93</v>
      </c>
      <c r="B82" s="630"/>
      <c r="C82" s="592"/>
      <c r="D82" s="82"/>
      <c r="E82" s="39" t="s">
        <v>432</v>
      </c>
    </row>
    <row r="83" spans="1:5" ht="24.75" thickBot="1" x14ac:dyDescent="0.3">
      <c r="A83" s="78" t="s">
        <v>93</v>
      </c>
      <c r="B83" s="631"/>
      <c r="C83" s="593"/>
      <c r="D83" s="83"/>
      <c r="E83" s="45" t="s">
        <v>433</v>
      </c>
    </row>
    <row r="84" spans="1:5" ht="24" x14ac:dyDescent="0.25">
      <c r="A84" s="507" t="s">
        <v>94</v>
      </c>
      <c r="B84" s="609" t="s">
        <v>284</v>
      </c>
      <c r="C84" s="597" t="s">
        <v>283</v>
      </c>
      <c r="D84" s="91"/>
      <c r="E84" s="46" t="s">
        <v>435</v>
      </c>
    </row>
    <row r="85" spans="1:5" x14ac:dyDescent="0.25">
      <c r="A85" s="507"/>
      <c r="B85" s="610"/>
      <c r="C85" s="598"/>
      <c r="D85" s="92"/>
      <c r="E85" s="47" t="s">
        <v>436</v>
      </c>
    </row>
    <row r="86" spans="1:5" ht="15" customHeight="1" thickBot="1" x14ac:dyDescent="0.3">
      <c r="A86" s="507"/>
      <c r="B86" s="611"/>
      <c r="C86" s="599"/>
      <c r="D86" s="93"/>
      <c r="E86" s="49" t="s">
        <v>437</v>
      </c>
    </row>
    <row r="87" spans="1:5" ht="15" customHeight="1" x14ac:dyDescent="0.25">
      <c r="A87" s="507"/>
      <c r="B87" s="609" t="s">
        <v>456</v>
      </c>
      <c r="C87" s="615" t="s">
        <v>455</v>
      </c>
      <c r="D87" s="94"/>
      <c r="E87" s="46" t="s">
        <v>438</v>
      </c>
    </row>
    <row r="88" spans="1:5" x14ac:dyDescent="0.25">
      <c r="A88" s="507"/>
      <c r="B88" s="610"/>
      <c r="C88" s="616"/>
      <c r="D88" s="95"/>
      <c r="E88" s="47" t="s">
        <v>439</v>
      </c>
    </row>
    <row r="89" spans="1:5" x14ac:dyDescent="0.25">
      <c r="A89" s="507"/>
      <c r="B89" s="610"/>
      <c r="C89" s="616"/>
      <c r="D89" s="95"/>
      <c r="E89" s="47" t="s">
        <v>440</v>
      </c>
    </row>
    <row r="90" spans="1:5" x14ac:dyDescent="0.25">
      <c r="A90" s="507"/>
      <c r="B90" s="610"/>
      <c r="C90" s="616"/>
      <c r="D90" s="95"/>
      <c r="E90" s="47" t="s">
        <v>441</v>
      </c>
    </row>
    <row r="91" spans="1:5" x14ac:dyDescent="0.25">
      <c r="A91" s="507"/>
      <c r="B91" s="610"/>
      <c r="C91" s="616"/>
      <c r="D91" s="95"/>
      <c r="E91" s="47" t="s">
        <v>442</v>
      </c>
    </row>
    <row r="92" spans="1:5" x14ac:dyDescent="0.25">
      <c r="A92" s="507"/>
      <c r="B92" s="610"/>
      <c r="C92" s="616"/>
      <c r="D92" s="95"/>
      <c r="E92" s="47" t="s">
        <v>443</v>
      </c>
    </row>
    <row r="93" spans="1:5" ht="15" customHeight="1" x14ac:dyDescent="0.25">
      <c r="A93" s="507"/>
      <c r="B93" s="610"/>
      <c r="C93" s="616"/>
      <c r="D93" s="95"/>
      <c r="E93" s="47" t="s">
        <v>444</v>
      </c>
    </row>
    <row r="94" spans="1:5" x14ac:dyDescent="0.25">
      <c r="A94" s="507"/>
      <c r="B94" s="610"/>
      <c r="C94" s="616"/>
      <c r="D94" s="95"/>
      <c r="E94" s="47" t="s">
        <v>445</v>
      </c>
    </row>
    <row r="95" spans="1:5" ht="15" customHeight="1" x14ac:dyDescent="0.25">
      <c r="A95" s="507"/>
      <c r="B95" s="610"/>
      <c r="C95" s="616"/>
      <c r="D95" s="95"/>
      <c r="E95" s="47" t="s">
        <v>446</v>
      </c>
    </row>
    <row r="96" spans="1:5" ht="15.75" thickBot="1" x14ac:dyDescent="0.3">
      <c r="A96" s="507"/>
      <c r="B96" s="618"/>
      <c r="C96" s="656"/>
      <c r="D96" s="96"/>
      <c r="E96" s="48" t="s">
        <v>447</v>
      </c>
    </row>
    <row r="97" spans="1:5" ht="15" customHeight="1" x14ac:dyDescent="0.25">
      <c r="A97" s="507"/>
      <c r="B97" s="594" t="s">
        <v>359</v>
      </c>
      <c r="C97" s="653" t="s">
        <v>354</v>
      </c>
      <c r="D97" s="97"/>
      <c r="E97" s="46" t="s">
        <v>448</v>
      </c>
    </row>
    <row r="98" spans="1:5" x14ac:dyDescent="0.25">
      <c r="A98" s="507"/>
      <c r="B98" s="595"/>
      <c r="C98" s="654"/>
      <c r="D98" s="98"/>
      <c r="E98" s="47" t="s">
        <v>449</v>
      </c>
    </row>
    <row r="99" spans="1:5" x14ac:dyDescent="0.25">
      <c r="A99" s="507"/>
      <c r="B99" s="595"/>
      <c r="C99" s="654"/>
      <c r="D99" s="98"/>
      <c r="E99" s="47" t="s">
        <v>450</v>
      </c>
    </row>
    <row r="100" spans="1:5" ht="24" x14ac:dyDescent="0.25">
      <c r="A100" s="507"/>
      <c r="B100" s="595"/>
      <c r="C100" s="654"/>
      <c r="D100" s="98"/>
      <c r="E100" s="47" t="s">
        <v>451</v>
      </c>
    </row>
    <row r="101" spans="1:5" x14ac:dyDescent="0.25">
      <c r="A101" s="507"/>
      <c r="B101" s="595"/>
      <c r="C101" s="654"/>
      <c r="D101" s="98"/>
      <c r="E101" s="47" t="s">
        <v>452</v>
      </c>
    </row>
    <row r="102" spans="1:5" ht="15.75" thickBot="1" x14ac:dyDescent="0.3">
      <c r="A102" s="507"/>
      <c r="B102" s="596"/>
      <c r="C102" s="655"/>
      <c r="D102" s="99"/>
      <c r="E102" s="49" t="s">
        <v>453</v>
      </c>
    </row>
    <row r="103" spans="1:5" ht="15" customHeight="1" x14ac:dyDescent="0.25">
      <c r="A103" s="507"/>
      <c r="B103" s="594" t="s">
        <v>278</v>
      </c>
      <c r="C103" s="615" t="s">
        <v>277</v>
      </c>
      <c r="D103" s="94"/>
      <c r="E103" s="46" t="s">
        <v>457</v>
      </c>
    </row>
    <row r="104" spans="1:5" x14ac:dyDescent="0.25">
      <c r="A104" s="507"/>
      <c r="B104" s="595"/>
      <c r="C104" s="616"/>
      <c r="D104" s="95"/>
      <c r="E104" s="47" t="s">
        <v>458</v>
      </c>
    </row>
    <row r="105" spans="1:5" x14ac:dyDescent="0.25">
      <c r="A105" s="507"/>
      <c r="B105" s="595"/>
      <c r="C105" s="616"/>
      <c r="D105" s="95"/>
      <c r="E105" s="47" t="s">
        <v>459</v>
      </c>
    </row>
    <row r="106" spans="1:5" x14ac:dyDescent="0.25">
      <c r="A106" s="507"/>
      <c r="B106" s="595"/>
      <c r="C106" s="616"/>
      <c r="D106" s="95"/>
      <c r="E106" s="47" t="s">
        <v>460</v>
      </c>
    </row>
    <row r="107" spans="1:5" ht="15.75" thickBot="1" x14ac:dyDescent="0.3">
      <c r="A107" s="507"/>
      <c r="B107" s="596"/>
      <c r="C107" s="617"/>
      <c r="D107" s="100"/>
      <c r="E107" s="49" t="s">
        <v>461</v>
      </c>
    </row>
    <row r="108" spans="1:5" ht="15" customHeight="1" x14ac:dyDescent="0.25">
      <c r="A108" s="507"/>
      <c r="B108" s="609" t="s">
        <v>463</v>
      </c>
      <c r="C108" s="612" t="s">
        <v>462</v>
      </c>
      <c r="D108" s="101"/>
      <c r="E108" s="46" t="s">
        <v>367</v>
      </c>
    </row>
    <row r="109" spans="1:5" x14ac:dyDescent="0.25">
      <c r="A109" s="507"/>
      <c r="B109" s="610"/>
      <c r="C109" s="613"/>
      <c r="D109" s="102"/>
      <c r="E109" s="47" t="s">
        <v>366</v>
      </c>
    </row>
    <row r="110" spans="1:5" ht="15" customHeight="1" x14ac:dyDescent="0.25">
      <c r="A110" s="507"/>
      <c r="B110" s="610"/>
      <c r="C110" s="613"/>
      <c r="D110" s="102"/>
      <c r="E110" s="47" t="s">
        <v>365</v>
      </c>
    </row>
    <row r="111" spans="1:5" ht="15.75" thickBot="1" x14ac:dyDescent="0.3">
      <c r="A111" s="507"/>
      <c r="B111" s="618"/>
      <c r="C111" s="619"/>
      <c r="D111" s="103"/>
      <c r="E111" s="48" t="s">
        <v>364</v>
      </c>
    </row>
    <row r="112" spans="1:5" ht="15" customHeight="1" x14ac:dyDescent="0.25">
      <c r="A112" s="507"/>
      <c r="B112" s="620" t="s">
        <v>374</v>
      </c>
      <c r="C112" s="623" t="s">
        <v>369</v>
      </c>
      <c r="D112" s="104"/>
      <c r="E112" s="50" t="s">
        <v>363</v>
      </c>
    </row>
    <row r="113" spans="1:5" ht="15" customHeight="1" x14ac:dyDescent="0.25">
      <c r="A113" s="507"/>
      <c r="B113" s="621"/>
      <c r="C113" s="598"/>
      <c r="D113" s="92"/>
      <c r="E113" s="47" t="s">
        <v>362</v>
      </c>
    </row>
    <row r="114" spans="1:5" x14ac:dyDescent="0.25">
      <c r="A114" s="507"/>
      <c r="B114" s="621"/>
      <c r="C114" s="598"/>
      <c r="D114" s="92"/>
      <c r="E114" s="47" t="s">
        <v>373</v>
      </c>
    </row>
    <row r="115" spans="1:5" x14ac:dyDescent="0.25">
      <c r="A115" s="507"/>
      <c r="B115" s="621"/>
      <c r="C115" s="598"/>
      <c r="D115" s="92"/>
      <c r="E115" s="47" t="s">
        <v>372</v>
      </c>
    </row>
    <row r="116" spans="1:5" ht="15" customHeight="1" x14ac:dyDescent="0.25">
      <c r="A116" s="507"/>
      <c r="B116" s="621"/>
      <c r="C116" s="598"/>
      <c r="D116" s="92"/>
      <c r="E116" s="47" t="s">
        <v>371</v>
      </c>
    </row>
    <row r="117" spans="1:5" ht="15.75" thickBot="1" x14ac:dyDescent="0.3">
      <c r="A117" s="507"/>
      <c r="B117" s="622"/>
      <c r="C117" s="599"/>
      <c r="D117" s="93"/>
      <c r="E117" s="49" t="s">
        <v>370</v>
      </c>
    </row>
    <row r="118" spans="1:5" ht="15" customHeight="1" x14ac:dyDescent="0.25">
      <c r="A118" s="507"/>
      <c r="B118" s="609" t="s">
        <v>321</v>
      </c>
      <c r="C118" s="597" t="s">
        <v>320</v>
      </c>
      <c r="D118" s="91"/>
      <c r="E118" s="46" t="s">
        <v>426</v>
      </c>
    </row>
    <row r="119" spans="1:5" x14ac:dyDescent="0.25">
      <c r="A119" s="507"/>
      <c r="B119" s="610"/>
      <c r="C119" s="598"/>
      <c r="D119" s="92"/>
      <c r="E119" s="47" t="s">
        <v>427</v>
      </c>
    </row>
    <row r="120" spans="1:5" ht="15" customHeight="1" x14ac:dyDescent="0.25">
      <c r="A120" s="507"/>
      <c r="B120" s="610"/>
      <c r="C120" s="598"/>
      <c r="D120" s="92"/>
      <c r="E120" s="47" t="s">
        <v>428</v>
      </c>
    </row>
    <row r="121" spans="1:5" ht="15" customHeight="1" thickBot="1" x14ac:dyDescent="0.3">
      <c r="A121" s="507"/>
      <c r="B121" s="618"/>
      <c r="C121" s="624"/>
      <c r="D121" s="105"/>
      <c r="E121" s="48" t="s">
        <v>429</v>
      </c>
    </row>
    <row r="122" spans="1:5" ht="15" customHeight="1" x14ac:dyDescent="0.25">
      <c r="A122" s="507"/>
      <c r="B122" s="609" t="s">
        <v>318</v>
      </c>
      <c r="C122" s="612" t="s">
        <v>317</v>
      </c>
      <c r="D122" s="101"/>
      <c r="E122" s="46" t="s">
        <v>430</v>
      </c>
    </row>
    <row r="123" spans="1:5" x14ac:dyDescent="0.25">
      <c r="A123" s="507"/>
      <c r="B123" s="610"/>
      <c r="C123" s="613"/>
      <c r="D123" s="102"/>
      <c r="E123" s="47" t="s">
        <v>431</v>
      </c>
    </row>
    <row r="124" spans="1:5" ht="15" customHeight="1" x14ac:dyDescent="0.25">
      <c r="A124" s="507"/>
      <c r="B124" s="610"/>
      <c r="C124" s="613"/>
      <c r="D124" s="102"/>
      <c r="E124" s="47" t="s">
        <v>432</v>
      </c>
    </row>
    <row r="125" spans="1:5" ht="24.75" thickBot="1" x14ac:dyDescent="0.3">
      <c r="A125" s="507"/>
      <c r="B125" s="611"/>
      <c r="C125" s="614"/>
      <c r="D125" s="106"/>
      <c r="E125" s="49" t="s">
        <v>433</v>
      </c>
    </row>
    <row r="126" spans="1:5" ht="15" customHeight="1" x14ac:dyDescent="0.25">
      <c r="A126" s="507"/>
      <c r="B126" s="609" t="s">
        <v>315</v>
      </c>
      <c r="C126" s="612" t="s">
        <v>314</v>
      </c>
      <c r="D126" s="101"/>
      <c r="E126" s="46" t="s">
        <v>464</v>
      </c>
    </row>
    <row r="127" spans="1:5" x14ac:dyDescent="0.25">
      <c r="A127" s="507"/>
      <c r="B127" s="610"/>
      <c r="C127" s="613"/>
      <c r="D127" s="102"/>
      <c r="E127" s="47" t="s">
        <v>465</v>
      </c>
    </row>
    <row r="128" spans="1:5" ht="15.75" thickBot="1" x14ac:dyDescent="0.3">
      <c r="A128" s="507"/>
      <c r="B128" s="611"/>
      <c r="C128" s="614"/>
      <c r="D128" s="106"/>
      <c r="E128" s="49" t="s">
        <v>466</v>
      </c>
    </row>
    <row r="129" spans="1:5" ht="15" customHeight="1" x14ac:dyDescent="0.25">
      <c r="A129" s="507"/>
      <c r="B129" s="609" t="s">
        <v>312</v>
      </c>
      <c r="C129" s="597" t="s">
        <v>311</v>
      </c>
      <c r="D129" s="91"/>
      <c r="E129" s="46" t="s">
        <v>467</v>
      </c>
    </row>
    <row r="130" spans="1:5" x14ac:dyDescent="0.25">
      <c r="A130" s="507"/>
      <c r="B130" s="610"/>
      <c r="C130" s="598"/>
      <c r="D130" s="92"/>
      <c r="E130" s="47" t="s">
        <v>468</v>
      </c>
    </row>
    <row r="131" spans="1:5" x14ac:dyDescent="0.25">
      <c r="A131" s="507"/>
      <c r="B131" s="610"/>
      <c r="C131" s="598"/>
      <c r="D131" s="92"/>
      <c r="E131" s="47" t="s">
        <v>469</v>
      </c>
    </row>
    <row r="132" spans="1:5" ht="15.75" thickBot="1" x14ac:dyDescent="0.3">
      <c r="A132" s="507"/>
      <c r="B132" s="611"/>
      <c r="C132" s="599"/>
      <c r="D132" s="93"/>
      <c r="E132" s="49" t="s">
        <v>470</v>
      </c>
    </row>
    <row r="133" spans="1:5" ht="15" customHeight="1" x14ac:dyDescent="0.25">
      <c r="A133" s="507"/>
      <c r="B133" s="594" t="s">
        <v>309</v>
      </c>
      <c r="C133" s="597" t="s">
        <v>308</v>
      </c>
      <c r="D133" s="91"/>
      <c r="E133" s="46" t="s">
        <v>471</v>
      </c>
    </row>
    <row r="134" spans="1:5" x14ac:dyDescent="0.25">
      <c r="A134" s="507"/>
      <c r="B134" s="595"/>
      <c r="C134" s="598"/>
      <c r="D134" s="92"/>
      <c r="E134" s="47" t="s">
        <v>472</v>
      </c>
    </row>
    <row r="135" spans="1:5" ht="15" customHeight="1" x14ac:dyDescent="0.25">
      <c r="A135" s="507"/>
      <c r="B135" s="595"/>
      <c r="C135" s="598"/>
      <c r="D135" s="92"/>
      <c r="E135" s="47" t="s">
        <v>473</v>
      </c>
    </row>
    <row r="136" spans="1:5" ht="15.75" thickBot="1" x14ac:dyDescent="0.3">
      <c r="A136" s="507"/>
      <c r="B136" s="596"/>
      <c r="C136" s="599"/>
      <c r="D136" s="93"/>
      <c r="E136" s="49" t="s">
        <v>474</v>
      </c>
    </row>
    <row r="137" spans="1:5" ht="24" x14ac:dyDescent="0.25">
      <c r="A137" s="652" t="s">
        <v>95</v>
      </c>
      <c r="B137" s="600" t="s">
        <v>284</v>
      </c>
      <c r="C137" s="585" t="s">
        <v>283</v>
      </c>
      <c r="D137" s="107"/>
      <c r="E137" s="51" t="s">
        <v>435</v>
      </c>
    </row>
    <row r="138" spans="1:5" x14ac:dyDescent="0.25">
      <c r="A138" s="652"/>
      <c r="B138" s="601"/>
      <c r="C138" s="586"/>
      <c r="D138" s="108"/>
      <c r="E138" s="52" t="s">
        <v>436</v>
      </c>
    </row>
    <row r="139" spans="1:5" ht="24.75" thickBot="1" x14ac:dyDescent="0.3">
      <c r="A139" s="652"/>
      <c r="B139" s="602"/>
      <c r="C139" s="587"/>
      <c r="D139" s="109"/>
      <c r="E139" s="54" t="s">
        <v>437</v>
      </c>
    </row>
    <row r="140" spans="1:5" ht="15" customHeight="1" x14ac:dyDescent="0.25">
      <c r="A140" s="652"/>
      <c r="B140" s="600" t="s">
        <v>475</v>
      </c>
      <c r="C140" s="585" t="s">
        <v>454</v>
      </c>
      <c r="D140" s="107"/>
      <c r="E140" s="51" t="s">
        <v>438</v>
      </c>
    </row>
    <row r="141" spans="1:5" x14ac:dyDescent="0.25">
      <c r="A141" s="652"/>
      <c r="B141" s="601"/>
      <c r="C141" s="586"/>
      <c r="D141" s="108"/>
      <c r="E141" s="52" t="s">
        <v>439</v>
      </c>
    </row>
    <row r="142" spans="1:5" x14ac:dyDescent="0.25">
      <c r="A142" s="652"/>
      <c r="B142" s="601"/>
      <c r="C142" s="586"/>
      <c r="D142" s="108"/>
      <c r="E142" s="52" t="s">
        <v>440</v>
      </c>
    </row>
    <row r="143" spans="1:5" x14ac:dyDescent="0.25">
      <c r="A143" s="652"/>
      <c r="B143" s="601"/>
      <c r="C143" s="586"/>
      <c r="D143" s="108"/>
      <c r="E143" s="52" t="s">
        <v>441</v>
      </c>
    </row>
    <row r="144" spans="1:5" x14ac:dyDescent="0.25">
      <c r="A144" s="652"/>
      <c r="B144" s="601"/>
      <c r="C144" s="586"/>
      <c r="D144" s="108"/>
      <c r="E144" s="52" t="s">
        <v>442</v>
      </c>
    </row>
    <row r="145" spans="1:5" x14ac:dyDescent="0.25">
      <c r="A145" s="652"/>
      <c r="B145" s="601"/>
      <c r="C145" s="586"/>
      <c r="D145" s="108"/>
      <c r="E145" s="52" t="s">
        <v>443</v>
      </c>
    </row>
    <row r="146" spans="1:5" ht="15" customHeight="1" x14ac:dyDescent="0.25">
      <c r="A146" s="652"/>
      <c r="B146" s="601"/>
      <c r="C146" s="586"/>
      <c r="D146" s="108"/>
      <c r="E146" s="52" t="s">
        <v>444</v>
      </c>
    </row>
    <row r="147" spans="1:5" x14ac:dyDescent="0.25">
      <c r="A147" s="652"/>
      <c r="B147" s="601"/>
      <c r="C147" s="586"/>
      <c r="D147" s="108"/>
      <c r="E147" s="52" t="s">
        <v>445</v>
      </c>
    </row>
    <row r="148" spans="1:5" ht="15" customHeight="1" x14ac:dyDescent="0.25">
      <c r="A148" s="652"/>
      <c r="B148" s="601"/>
      <c r="C148" s="586"/>
      <c r="D148" s="108"/>
      <c r="E148" s="52" t="s">
        <v>446</v>
      </c>
    </row>
    <row r="149" spans="1:5" ht="15.75" thickBot="1" x14ac:dyDescent="0.3">
      <c r="A149" s="652"/>
      <c r="B149" s="602"/>
      <c r="C149" s="587"/>
      <c r="D149" s="109"/>
      <c r="E149" s="54" t="s">
        <v>447</v>
      </c>
    </row>
    <row r="150" spans="1:5" x14ac:dyDescent="0.25">
      <c r="A150" s="652"/>
      <c r="B150" s="600" t="s">
        <v>359</v>
      </c>
      <c r="C150" s="579" t="s">
        <v>354</v>
      </c>
      <c r="D150" s="110"/>
      <c r="E150" s="51" t="s">
        <v>448</v>
      </c>
    </row>
    <row r="151" spans="1:5" x14ac:dyDescent="0.25">
      <c r="A151" s="652"/>
      <c r="B151" s="601"/>
      <c r="C151" s="580"/>
      <c r="D151" s="111"/>
      <c r="E151" s="52" t="s">
        <v>449</v>
      </c>
    </row>
    <row r="152" spans="1:5" x14ac:dyDescent="0.25">
      <c r="A152" s="652"/>
      <c r="B152" s="601"/>
      <c r="C152" s="580"/>
      <c r="D152" s="111"/>
      <c r="E152" s="52" t="s">
        <v>450</v>
      </c>
    </row>
    <row r="153" spans="1:5" ht="15" customHeight="1" x14ac:dyDescent="0.25">
      <c r="A153" s="652"/>
      <c r="B153" s="601"/>
      <c r="C153" s="580"/>
      <c r="D153" s="111"/>
      <c r="E153" s="52" t="s">
        <v>451</v>
      </c>
    </row>
    <row r="154" spans="1:5" x14ac:dyDescent="0.25">
      <c r="A154" s="652"/>
      <c r="B154" s="601"/>
      <c r="C154" s="580"/>
      <c r="D154" s="111"/>
      <c r="E154" s="52" t="s">
        <v>452</v>
      </c>
    </row>
    <row r="155" spans="1:5" ht="15.75" thickBot="1" x14ac:dyDescent="0.3">
      <c r="A155" s="652"/>
      <c r="B155" s="602"/>
      <c r="C155" s="581"/>
      <c r="D155" s="112"/>
      <c r="E155" s="54" t="s">
        <v>453</v>
      </c>
    </row>
    <row r="156" spans="1:5" ht="15" customHeight="1" x14ac:dyDescent="0.25">
      <c r="A156" s="652"/>
      <c r="B156" s="657" t="s">
        <v>278</v>
      </c>
      <c r="C156" s="579" t="s">
        <v>277</v>
      </c>
      <c r="D156" s="110"/>
      <c r="E156" s="51" t="s">
        <v>457</v>
      </c>
    </row>
    <row r="157" spans="1:5" x14ac:dyDescent="0.25">
      <c r="A157" s="652"/>
      <c r="B157" s="658"/>
      <c r="C157" s="580"/>
      <c r="D157" s="111"/>
      <c r="E157" s="52" t="s">
        <v>458</v>
      </c>
    </row>
    <row r="158" spans="1:5" x14ac:dyDescent="0.25">
      <c r="A158" s="652"/>
      <c r="B158" s="658"/>
      <c r="C158" s="580"/>
      <c r="D158" s="111"/>
      <c r="E158" s="52" t="s">
        <v>459</v>
      </c>
    </row>
    <row r="159" spans="1:5" x14ac:dyDescent="0.25">
      <c r="A159" s="652"/>
      <c r="B159" s="658"/>
      <c r="C159" s="580"/>
      <c r="D159" s="111"/>
      <c r="E159" s="52" t="s">
        <v>460</v>
      </c>
    </row>
    <row r="160" spans="1:5" ht="15.75" thickBot="1" x14ac:dyDescent="0.3">
      <c r="A160" s="652"/>
      <c r="B160" s="659"/>
      <c r="C160" s="581"/>
      <c r="D160" s="112"/>
      <c r="E160" s="54" t="s">
        <v>461</v>
      </c>
    </row>
    <row r="161" spans="1:5" ht="15" customHeight="1" x14ac:dyDescent="0.25">
      <c r="A161" s="652"/>
      <c r="B161" s="582" t="s">
        <v>477</v>
      </c>
      <c r="C161" s="585" t="s">
        <v>476</v>
      </c>
      <c r="D161" s="107"/>
      <c r="E161" s="51" t="s">
        <v>367</v>
      </c>
    </row>
    <row r="162" spans="1:5" x14ac:dyDescent="0.25">
      <c r="A162" s="652"/>
      <c r="B162" s="583"/>
      <c r="C162" s="586"/>
      <c r="D162" s="108"/>
      <c r="E162" s="52" t="s">
        <v>366</v>
      </c>
    </row>
    <row r="163" spans="1:5" ht="15" customHeight="1" x14ac:dyDescent="0.25">
      <c r="A163" s="652"/>
      <c r="B163" s="583"/>
      <c r="C163" s="586"/>
      <c r="D163" s="108"/>
      <c r="E163" s="52" t="s">
        <v>365</v>
      </c>
    </row>
    <row r="164" spans="1:5" x14ac:dyDescent="0.25">
      <c r="A164" s="652"/>
      <c r="B164" s="583"/>
      <c r="C164" s="586"/>
      <c r="D164" s="108"/>
      <c r="E164" s="52" t="s">
        <v>364</v>
      </c>
    </row>
    <row r="165" spans="1:5" ht="15" customHeight="1" x14ac:dyDescent="0.25">
      <c r="A165" s="652"/>
      <c r="B165" s="583"/>
      <c r="C165" s="586"/>
      <c r="D165" s="108"/>
      <c r="E165" s="52" t="s">
        <v>363</v>
      </c>
    </row>
    <row r="166" spans="1:5" ht="15" customHeight="1" thickBot="1" x14ac:dyDescent="0.3">
      <c r="A166" s="652"/>
      <c r="B166" s="662"/>
      <c r="C166" s="660"/>
      <c r="D166" s="113"/>
      <c r="E166" s="53" t="s">
        <v>362</v>
      </c>
    </row>
    <row r="167" spans="1:5" ht="24" customHeight="1" x14ac:dyDescent="0.25">
      <c r="A167" s="652"/>
      <c r="B167" s="663" t="s">
        <v>374</v>
      </c>
      <c r="C167" s="661" t="s">
        <v>369</v>
      </c>
      <c r="D167" s="114"/>
      <c r="E167" s="55" t="s">
        <v>373</v>
      </c>
    </row>
    <row r="168" spans="1:5" x14ac:dyDescent="0.25">
      <c r="A168" s="652"/>
      <c r="B168" s="583"/>
      <c r="C168" s="586"/>
      <c r="D168" s="108"/>
      <c r="E168" s="52" t="s">
        <v>372</v>
      </c>
    </row>
    <row r="169" spans="1:5" ht="15" customHeight="1" x14ac:dyDescent="0.25">
      <c r="A169" s="652"/>
      <c r="B169" s="583"/>
      <c r="C169" s="586"/>
      <c r="D169" s="108"/>
      <c r="E169" s="52" t="s">
        <v>371</v>
      </c>
    </row>
    <row r="170" spans="1:5" ht="15.75" thickBot="1" x14ac:dyDescent="0.3">
      <c r="A170" s="652"/>
      <c r="B170" s="584"/>
      <c r="C170" s="587"/>
      <c r="D170" s="109"/>
      <c r="E170" s="54" t="s">
        <v>370</v>
      </c>
    </row>
    <row r="171" spans="1:5" ht="15" customHeight="1" x14ac:dyDescent="0.25">
      <c r="A171" s="652"/>
      <c r="B171" s="582" t="s">
        <v>306</v>
      </c>
      <c r="C171" s="579" t="s">
        <v>305</v>
      </c>
      <c r="D171" s="110"/>
      <c r="E171" s="51" t="s">
        <v>478</v>
      </c>
    </row>
    <row r="172" spans="1:5" x14ac:dyDescent="0.25">
      <c r="A172" s="652"/>
      <c r="B172" s="583"/>
      <c r="C172" s="580"/>
      <c r="D172" s="111"/>
      <c r="E172" s="52" t="s">
        <v>479</v>
      </c>
    </row>
    <row r="173" spans="1:5" x14ac:dyDescent="0.25">
      <c r="A173" s="652"/>
      <c r="B173" s="583"/>
      <c r="C173" s="580"/>
      <c r="D173" s="111"/>
      <c r="E173" s="52" t="s">
        <v>480</v>
      </c>
    </row>
    <row r="174" spans="1:5" ht="15" customHeight="1" thickBot="1" x14ac:dyDescent="0.3">
      <c r="A174" s="652"/>
      <c r="B174" s="584"/>
      <c r="C174" s="581"/>
      <c r="D174" s="112"/>
      <c r="E174" s="54" t="s">
        <v>481</v>
      </c>
    </row>
    <row r="175" spans="1:5" ht="15" customHeight="1" x14ac:dyDescent="0.25">
      <c r="A175" s="652"/>
      <c r="B175" s="582" t="s">
        <v>303</v>
      </c>
      <c r="C175" s="585" t="s">
        <v>302</v>
      </c>
      <c r="D175" s="107"/>
      <c r="E175" s="51" t="s">
        <v>482</v>
      </c>
    </row>
    <row r="176" spans="1:5" x14ac:dyDescent="0.25">
      <c r="A176" s="652"/>
      <c r="B176" s="583"/>
      <c r="C176" s="586"/>
      <c r="D176" s="108"/>
      <c r="E176" s="52" t="s">
        <v>483</v>
      </c>
    </row>
    <row r="177" spans="1:5" x14ac:dyDescent="0.25">
      <c r="A177" s="652"/>
      <c r="B177" s="583"/>
      <c r="C177" s="586"/>
      <c r="D177" s="108"/>
      <c r="E177" s="52" t="s">
        <v>484</v>
      </c>
    </row>
    <row r="178" spans="1:5" ht="15.75" thickBot="1" x14ac:dyDescent="0.3">
      <c r="A178" s="652"/>
      <c r="B178" s="584"/>
      <c r="C178" s="587"/>
      <c r="D178" s="109"/>
      <c r="E178" s="54" t="s">
        <v>485</v>
      </c>
    </row>
    <row r="179" spans="1:5" ht="15" customHeight="1" x14ac:dyDescent="0.25">
      <c r="A179" s="652"/>
      <c r="B179" s="582" t="s">
        <v>300</v>
      </c>
      <c r="C179" s="579" t="s">
        <v>299</v>
      </c>
      <c r="D179" s="110"/>
      <c r="E179" s="51" t="s">
        <v>486</v>
      </c>
    </row>
    <row r="180" spans="1:5" x14ac:dyDescent="0.25">
      <c r="A180" s="652"/>
      <c r="B180" s="650"/>
      <c r="C180" s="580"/>
      <c r="D180" s="111"/>
      <c r="E180" s="52" t="s">
        <v>487</v>
      </c>
    </row>
    <row r="181" spans="1:5" ht="15.75" thickBot="1" x14ac:dyDescent="0.3">
      <c r="A181" s="652"/>
      <c r="B181" s="651"/>
      <c r="C181" s="581"/>
      <c r="D181" s="112"/>
      <c r="E181" s="54" t="s">
        <v>488</v>
      </c>
    </row>
    <row r="182" spans="1:5" ht="15" customHeight="1" x14ac:dyDescent="0.25">
      <c r="A182" s="652"/>
      <c r="B182" s="588" t="s">
        <v>297</v>
      </c>
      <c r="C182" s="579" t="s">
        <v>296</v>
      </c>
      <c r="D182" s="110"/>
      <c r="E182" s="51" t="s">
        <v>489</v>
      </c>
    </row>
    <row r="183" spans="1:5" x14ac:dyDescent="0.25">
      <c r="A183" s="652"/>
      <c r="B183" s="589"/>
      <c r="C183" s="580"/>
      <c r="D183" s="111"/>
      <c r="E183" s="52" t="s">
        <v>490</v>
      </c>
    </row>
    <row r="184" spans="1:5" x14ac:dyDescent="0.25">
      <c r="A184" s="652"/>
      <c r="B184" s="589"/>
      <c r="C184" s="580"/>
      <c r="D184" s="111"/>
      <c r="E184" s="52" t="s">
        <v>491</v>
      </c>
    </row>
    <row r="185" spans="1:5" ht="15.75" thickBot="1" x14ac:dyDescent="0.3">
      <c r="A185" s="652"/>
      <c r="B185" s="590"/>
      <c r="C185" s="581"/>
      <c r="D185" s="112"/>
      <c r="E185" s="54" t="s">
        <v>492</v>
      </c>
    </row>
    <row r="186" spans="1:5" ht="45" customHeight="1" x14ac:dyDescent="0.25">
      <c r="A186" s="649" t="s">
        <v>262</v>
      </c>
      <c r="B186" s="571" t="s">
        <v>284</v>
      </c>
      <c r="C186" s="568" t="s">
        <v>283</v>
      </c>
      <c r="D186" s="115"/>
      <c r="E186" s="56" t="s">
        <v>435</v>
      </c>
    </row>
    <row r="187" spans="1:5" x14ac:dyDescent="0.25">
      <c r="A187" s="649"/>
      <c r="B187" s="572"/>
      <c r="C187" s="569"/>
      <c r="D187" s="116"/>
      <c r="E187" s="57" t="s">
        <v>436</v>
      </c>
    </row>
    <row r="188" spans="1:5" ht="15" customHeight="1" thickBot="1" x14ac:dyDescent="0.3">
      <c r="A188" s="649"/>
      <c r="B188" s="573"/>
      <c r="C188" s="570"/>
      <c r="D188" s="117"/>
      <c r="E188" s="58" t="s">
        <v>437</v>
      </c>
    </row>
    <row r="189" spans="1:5" ht="15" customHeight="1" x14ac:dyDescent="0.25">
      <c r="A189" s="649"/>
      <c r="B189" s="574" t="s">
        <v>456</v>
      </c>
      <c r="C189" s="559" t="s">
        <v>493</v>
      </c>
      <c r="D189" s="118"/>
      <c r="E189" s="56" t="s">
        <v>438</v>
      </c>
    </row>
    <row r="190" spans="1:5" x14ac:dyDescent="0.25">
      <c r="A190" s="649"/>
      <c r="B190" s="575"/>
      <c r="C190" s="560"/>
      <c r="D190" s="119"/>
      <c r="E190" s="57" t="s">
        <v>439</v>
      </c>
    </row>
    <row r="191" spans="1:5" x14ac:dyDescent="0.25">
      <c r="A191" s="649"/>
      <c r="B191" s="575"/>
      <c r="C191" s="560"/>
      <c r="D191" s="119"/>
      <c r="E191" s="57" t="s">
        <v>440</v>
      </c>
    </row>
    <row r="192" spans="1:5" x14ac:dyDescent="0.25">
      <c r="A192" s="649"/>
      <c r="B192" s="575"/>
      <c r="C192" s="560"/>
      <c r="D192" s="119"/>
      <c r="E192" s="57" t="s">
        <v>441</v>
      </c>
    </row>
    <row r="193" spans="1:5" x14ac:dyDescent="0.25">
      <c r="A193" s="649"/>
      <c r="B193" s="575"/>
      <c r="C193" s="560"/>
      <c r="D193" s="119"/>
      <c r="E193" s="57" t="s">
        <v>442</v>
      </c>
    </row>
    <row r="194" spans="1:5" x14ac:dyDescent="0.25">
      <c r="A194" s="649"/>
      <c r="B194" s="575"/>
      <c r="C194" s="560"/>
      <c r="D194" s="119"/>
      <c r="E194" s="57" t="s">
        <v>443</v>
      </c>
    </row>
    <row r="195" spans="1:5" ht="15" customHeight="1" x14ac:dyDescent="0.25">
      <c r="A195" s="649"/>
      <c r="B195" s="575"/>
      <c r="C195" s="560"/>
      <c r="D195" s="119"/>
      <c r="E195" s="57" t="s">
        <v>444</v>
      </c>
    </row>
    <row r="196" spans="1:5" x14ac:dyDescent="0.25">
      <c r="A196" s="649"/>
      <c r="B196" s="575"/>
      <c r="C196" s="560"/>
      <c r="D196" s="119"/>
      <c r="E196" s="57" t="s">
        <v>445</v>
      </c>
    </row>
    <row r="197" spans="1:5" ht="15" customHeight="1" x14ac:dyDescent="0.25">
      <c r="A197" s="649"/>
      <c r="B197" s="575"/>
      <c r="C197" s="560"/>
      <c r="D197" s="119"/>
      <c r="E197" s="57" t="s">
        <v>446</v>
      </c>
    </row>
    <row r="198" spans="1:5" ht="15.75" thickBot="1" x14ac:dyDescent="0.3">
      <c r="A198" s="649"/>
      <c r="B198" s="576"/>
      <c r="C198" s="561"/>
      <c r="D198" s="120"/>
      <c r="E198" s="58" t="s">
        <v>447</v>
      </c>
    </row>
    <row r="199" spans="1:5" x14ac:dyDescent="0.25">
      <c r="A199" s="649"/>
      <c r="B199" s="574" t="s">
        <v>359</v>
      </c>
      <c r="C199" s="577" t="s">
        <v>354</v>
      </c>
      <c r="D199" s="121"/>
      <c r="E199" s="56" t="s">
        <v>448</v>
      </c>
    </row>
    <row r="200" spans="1:5" x14ac:dyDescent="0.25">
      <c r="A200" s="649"/>
      <c r="B200" s="575"/>
      <c r="C200" s="578"/>
      <c r="D200" s="122"/>
      <c r="E200" s="57" t="s">
        <v>449</v>
      </c>
    </row>
    <row r="201" spans="1:5" x14ac:dyDescent="0.25">
      <c r="A201" s="649"/>
      <c r="B201" s="575"/>
      <c r="C201" s="578"/>
      <c r="D201" s="122"/>
      <c r="E201" s="57" t="s">
        <v>450</v>
      </c>
    </row>
    <row r="202" spans="1:5" ht="15" customHeight="1" x14ac:dyDescent="0.25">
      <c r="A202" s="649"/>
      <c r="B202" s="575"/>
      <c r="C202" s="578"/>
      <c r="D202" s="122"/>
      <c r="E202" s="57" t="s">
        <v>451</v>
      </c>
    </row>
    <row r="203" spans="1:5" x14ac:dyDescent="0.25">
      <c r="A203" s="649"/>
      <c r="B203" s="575"/>
      <c r="C203" s="578"/>
      <c r="D203" s="122"/>
      <c r="E203" s="57" t="s">
        <v>452</v>
      </c>
    </row>
    <row r="204" spans="1:5" ht="15.75" thickBot="1" x14ac:dyDescent="0.3">
      <c r="A204" s="649"/>
      <c r="B204" s="576"/>
      <c r="C204" s="578"/>
      <c r="D204" s="122"/>
      <c r="E204" s="58" t="s">
        <v>453</v>
      </c>
    </row>
    <row r="205" spans="1:5" ht="15" customHeight="1" x14ac:dyDescent="0.25">
      <c r="A205" s="649"/>
      <c r="B205" s="562" t="s">
        <v>278</v>
      </c>
      <c r="C205" s="559" t="s">
        <v>277</v>
      </c>
      <c r="D205" s="118"/>
      <c r="E205" s="56" t="s">
        <v>457</v>
      </c>
    </row>
    <row r="206" spans="1:5" x14ac:dyDescent="0.25">
      <c r="A206" s="649"/>
      <c r="B206" s="563"/>
      <c r="C206" s="560"/>
      <c r="D206" s="119"/>
      <c r="E206" s="57" t="s">
        <v>458</v>
      </c>
    </row>
    <row r="207" spans="1:5" x14ac:dyDescent="0.25">
      <c r="A207" s="649"/>
      <c r="B207" s="563"/>
      <c r="C207" s="560"/>
      <c r="D207" s="119"/>
      <c r="E207" s="57" t="s">
        <v>459</v>
      </c>
    </row>
    <row r="208" spans="1:5" x14ac:dyDescent="0.25">
      <c r="A208" s="649"/>
      <c r="B208" s="563"/>
      <c r="C208" s="560"/>
      <c r="D208" s="119"/>
      <c r="E208" s="57" t="s">
        <v>460</v>
      </c>
    </row>
    <row r="209" spans="1:5" ht="15.75" thickBot="1" x14ac:dyDescent="0.3">
      <c r="A209" s="649"/>
      <c r="B209" s="564"/>
      <c r="C209" s="561"/>
      <c r="D209" s="120"/>
      <c r="E209" s="58" t="s">
        <v>461</v>
      </c>
    </row>
    <row r="210" spans="1:5" ht="15" customHeight="1" x14ac:dyDescent="0.25">
      <c r="A210" s="649"/>
      <c r="B210" s="571" t="s">
        <v>495</v>
      </c>
      <c r="C210" s="568" t="s">
        <v>494</v>
      </c>
      <c r="D210" s="115"/>
      <c r="E210" s="56" t="s">
        <v>367</v>
      </c>
    </row>
    <row r="211" spans="1:5" x14ac:dyDescent="0.25">
      <c r="A211" s="649"/>
      <c r="B211" s="572"/>
      <c r="C211" s="569"/>
      <c r="D211" s="116"/>
      <c r="E211" s="57" t="s">
        <v>366</v>
      </c>
    </row>
    <row r="212" spans="1:5" ht="15" customHeight="1" x14ac:dyDescent="0.25">
      <c r="A212" s="649"/>
      <c r="B212" s="572"/>
      <c r="C212" s="569"/>
      <c r="D212" s="116"/>
      <c r="E212" s="57" t="s">
        <v>365</v>
      </c>
    </row>
    <row r="213" spans="1:5" x14ac:dyDescent="0.25">
      <c r="A213" s="649"/>
      <c r="B213" s="572"/>
      <c r="C213" s="569"/>
      <c r="D213" s="116"/>
      <c r="E213" s="57" t="s">
        <v>364</v>
      </c>
    </row>
    <row r="214" spans="1:5" ht="15" customHeight="1" x14ac:dyDescent="0.25">
      <c r="A214" s="649"/>
      <c r="B214" s="572"/>
      <c r="C214" s="569"/>
      <c r="D214" s="116"/>
      <c r="E214" s="57" t="s">
        <v>363</v>
      </c>
    </row>
    <row r="215" spans="1:5" ht="15" customHeight="1" thickBot="1" x14ac:dyDescent="0.3">
      <c r="A215" s="649"/>
      <c r="B215" s="573"/>
      <c r="C215" s="570"/>
      <c r="D215" s="117"/>
      <c r="E215" s="58" t="s">
        <v>362</v>
      </c>
    </row>
    <row r="216" spans="1:5" ht="15" customHeight="1" x14ac:dyDescent="0.25">
      <c r="A216" s="649"/>
      <c r="B216" s="571" t="s">
        <v>374</v>
      </c>
      <c r="C216" s="559" t="s">
        <v>369</v>
      </c>
      <c r="D216" s="118"/>
      <c r="E216" s="56" t="s">
        <v>373</v>
      </c>
    </row>
    <row r="217" spans="1:5" x14ac:dyDescent="0.25">
      <c r="A217" s="649"/>
      <c r="B217" s="572"/>
      <c r="C217" s="560"/>
      <c r="D217" s="119"/>
      <c r="E217" s="57" t="s">
        <v>372</v>
      </c>
    </row>
    <row r="218" spans="1:5" ht="15" customHeight="1" x14ac:dyDescent="0.25">
      <c r="A218" s="649"/>
      <c r="B218" s="572"/>
      <c r="C218" s="560"/>
      <c r="D218" s="119"/>
      <c r="E218" s="57" t="s">
        <v>371</v>
      </c>
    </row>
    <row r="219" spans="1:5" ht="15.75" thickBot="1" x14ac:dyDescent="0.3">
      <c r="A219" s="649"/>
      <c r="B219" s="573"/>
      <c r="C219" s="561"/>
      <c r="D219" s="120"/>
      <c r="E219" s="58" t="s">
        <v>370</v>
      </c>
    </row>
    <row r="220" spans="1:5" ht="15" customHeight="1" x14ac:dyDescent="0.25">
      <c r="A220" s="649"/>
      <c r="B220" s="574" t="s">
        <v>496</v>
      </c>
      <c r="C220" s="559" t="s">
        <v>505</v>
      </c>
      <c r="D220" s="118"/>
      <c r="E220" s="56" t="s">
        <v>498</v>
      </c>
    </row>
    <row r="221" spans="1:5" ht="15" customHeight="1" x14ac:dyDescent="0.25">
      <c r="A221" s="649"/>
      <c r="B221" s="575"/>
      <c r="C221" s="560"/>
      <c r="D221" s="119"/>
      <c r="E221" s="57" t="s">
        <v>499</v>
      </c>
    </row>
    <row r="222" spans="1:5" ht="15" customHeight="1" x14ac:dyDescent="0.25">
      <c r="A222" s="649"/>
      <c r="B222" s="575"/>
      <c r="C222" s="560"/>
      <c r="D222" s="119"/>
      <c r="E222" s="57" t="s">
        <v>500</v>
      </c>
    </row>
    <row r="223" spans="1:5" ht="15" customHeight="1" thickBot="1" x14ac:dyDescent="0.3">
      <c r="A223" s="649"/>
      <c r="B223" s="576"/>
      <c r="C223" s="561"/>
      <c r="D223" s="120"/>
      <c r="E223" s="58" t="s">
        <v>501</v>
      </c>
    </row>
    <row r="224" spans="1:5" ht="15" customHeight="1" x14ac:dyDescent="0.25">
      <c r="A224" s="649"/>
      <c r="B224" s="562" t="s">
        <v>497</v>
      </c>
      <c r="C224" s="559" t="s">
        <v>506</v>
      </c>
      <c r="D224" s="118"/>
      <c r="E224" s="56" t="s">
        <v>502</v>
      </c>
    </row>
    <row r="225" spans="1:5" ht="15" customHeight="1" x14ac:dyDescent="0.25">
      <c r="A225" s="649"/>
      <c r="B225" s="563"/>
      <c r="C225" s="560"/>
      <c r="D225" s="119"/>
      <c r="E225" s="57" t="s">
        <v>503</v>
      </c>
    </row>
    <row r="226" spans="1:5" ht="15" customHeight="1" x14ac:dyDescent="0.25">
      <c r="A226" s="649"/>
      <c r="B226" s="563"/>
      <c r="C226" s="560"/>
      <c r="D226" s="119"/>
      <c r="E226" s="57" t="s">
        <v>504</v>
      </c>
    </row>
    <row r="227" spans="1:5" ht="15" customHeight="1" thickBot="1" x14ac:dyDescent="0.3">
      <c r="A227" s="649"/>
      <c r="B227" s="564"/>
      <c r="C227" s="561"/>
      <c r="D227" s="120"/>
      <c r="E227" s="58" t="s">
        <v>402</v>
      </c>
    </row>
    <row r="228" spans="1:5" ht="24" x14ac:dyDescent="0.25">
      <c r="A228" s="647" t="s">
        <v>263</v>
      </c>
      <c r="B228" s="552" t="s">
        <v>284</v>
      </c>
      <c r="C228" s="549" t="s">
        <v>283</v>
      </c>
      <c r="D228" s="123"/>
      <c r="E228" s="60" t="s">
        <v>435</v>
      </c>
    </row>
    <row r="229" spans="1:5" x14ac:dyDescent="0.25">
      <c r="A229" s="647"/>
      <c r="B229" s="553"/>
      <c r="C229" s="541"/>
      <c r="D229" s="124"/>
      <c r="E229" s="61" t="s">
        <v>436</v>
      </c>
    </row>
    <row r="230" spans="1:5" ht="15" customHeight="1" thickBot="1" x14ac:dyDescent="0.3">
      <c r="A230" s="647"/>
      <c r="B230" s="554"/>
      <c r="C230" s="542"/>
      <c r="D230" s="125"/>
      <c r="E230" s="63" t="s">
        <v>437</v>
      </c>
    </row>
    <row r="231" spans="1:5" ht="15" customHeight="1" x14ac:dyDescent="0.25">
      <c r="A231" s="647"/>
      <c r="B231" s="552" t="s">
        <v>507</v>
      </c>
      <c r="C231" s="565" t="s">
        <v>493</v>
      </c>
      <c r="D231" s="126"/>
      <c r="E231" s="60" t="s">
        <v>438</v>
      </c>
    </row>
    <row r="232" spans="1:5" x14ac:dyDescent="0.25">
      <c r="A232" s="647"/>
      <c r="B232" s="553"/>
      <c r="C232" s="566"/>
      <c r="D232" s="127"/>
      <c r="E232" s="61" t="s">
        <v>439</v>
      </c>
    </row>
    <row r="233" spans="1:5" x14ac:dyDescent="0.25">
      <c r="A233" s="647"/>
      <c r="B233" s="553"/>
      <c r="C233" s="566"/>
      <c r="D233" s="127"/>
      <c r="E233" s="61" t="s">
        <v>440</v>
      </c>
    </row>
    <row r="234" spans="1:5" x14ac:dyDescent="0.25">
      <c r="A234" s="647"/>
      <c r="B234" s="553"/>
      <c r="C234" s="566"/>
      <c r="D234" s="127"/>
      <c r="E234" s="61" t="s">
        <v>441</v>
      </c>
    </row>
    <row r="235" spans="1:5" x14ac:dyDescent="0.25">
      <c r="A235" s="647"/>
      <c r="B235" s="553"/>
      <c r="C235" s="566"/>
      <c r="D235" s="127"/>
      <c r="E235" s="61" t="s">
        <v>442</v>
      </c>
    </row>
    <row r="236" spans="1:5" x14ac:dyDescent="0.25">
      <c r="A236" s="647"/>
      <c r="B236" s="553"/>
      <c r="C236" s="566"/>
      <c r="D236" s="127"/>
      <c r="E236" s="61" t="s">
        <v>443</v>
      </c>
    </row>
    <row r="237" spans="1:5" ht="15" customHeight="1" x14ac:dyDescent="0.25">
      <c r="A237" s="647"/>
      <c r="B237" s="553"/>
      <c r="C237" s="566"/>
      <c r="D237" s="127"/>
      <c r="E237" s="61" t="s">
        <v>444</v>
      </c>
    </row>
    <row r="238" spans="1:5" x14ac:dyDescent="0.25">
      <c r="A238" s="647"/>
      <c r="B238" s="553"/>
      <c r="C238" s="566"/>
      <c r="D238" s="127"/>
      <c r="E238" s="61" t="s">
        <v>445</v>
      </c>
    </row>
    <row r="239" spans="1:5" ht="15" customHeight="1" x14ac:dyDescent="0.25">
      <c r="A239" s="647"/>
      <c r="B239" s="553"/>
      <c r="C239" s="566"/>
      <c r="D239" s="127"/>
      <c r="E239" s="61" t="s">
        <v>446</v>
      </c>
    </row>
    <row r="240" spans="1:5" ht="15.75" thickBot="1" x14ac:dyDescent="0.3">
      <c r="A240" s="647"/>
      <c r="B240" s="554"/>
      <c r="C240" s="567"/>
      <c r="D240" s="128"/>
      <c r="E240" s="63" t="s">
        <v>447</v>
      </c>
    </row>
    <row r="241" spans="1:5" x14ac:dyDescent="0.25">
      <c r="A241" s="647"/>
      <c r="B241" s="556" t="s">
        <v>359</v>
      </c>
      <c r="C241" s="550" t="s">
        <v>354</v>
      </c>
      <c r="D241" s="129"/>
      <c r="E241" s="60" t="s">
        <v>448</v>
      </c>
    </row>
    <row r="242" spans="1:5" x14ac:dyDescent="0.25">
      <c r="A242" s="647"/>
      <c r="B242" s="557"/>
      <c r="C242" s="551"/>
      <c r="D242" s="130"/>
      <c r="E242" s="61" t="s">
        <v>449</v>
      </c>
    </row>
    <row r="243" spans="1:5" x14ac:dyDescent="0.25">
      <c r="A243" s="647"/>
      <c r="B243" s="557"/>
      <c r="C243" s="551"/>
      <c r="D243" s="130"/>
      <c r="E243" s="61" t="s">
        <v>450</v>
      </c>
    </row>
    <row r="244" spans="1:5" ht="15" customHeight="1" x14ac:dyDescent="0.25">
      <c r="A244" s="647"/>
      <c r="B244" s="557"/>
      <c r="C244" s="551"/>
      <c r="D244" s="130"/>
      <c r="E244" s="61" t="s">
        <v>451</v>
      </c>
    </row>
    <row r="245" spans="1:5" x14ac:dyDescent="0.25">
      <c r="A245" s="647"/>
      <c r="B245" s="557"/>
      <c r="C245" s="551"/>
      <c r="D245" s="130"/>
      <c r="E245" s="61" t="s">
        <v>452</v>
      </c>
    </row>
    <row r="246" spans="1:5" ht="15.75" thickBot="1" x14ac:dyDescent="0.3">
      <c r="A246" s="647"/>
      <c r="B246" s="557"/>
      <c r="C246" s="551"/>
      <c r="D246" s="130"/>
      <c r="E246" s="63" t="s">
        <v>453</v>
      </c>
    </row>
    <row r="247" spans="1:5" ht="15" customHeight="1" x14ac:dyDescent="0.25">
      <c r="A247" s="647"/>
      <c r="B247" s="552" t="s">
        <v>278</v>
      </c>
      <c r="C247" s="549" t="s">
        <v>277</v>
      </c>
      <c r="D247" s="123"/>
      <c r="E247" s="60" t="s">
        <v>457</v>
      </c>
    </row>
    <row r="248" spans="1:5" x14ac:dyDescent="0.25">
      <c r="A248" s="647"/>
      <c r="B248" s="553"/>
      <c r="C248" s="541"/>
      <c r="D248" s="124"/>
      <c r="E248" s="61" t="s">
        <v>458</v>
      </c>
    </row>
    <row r="249" spans="1:5" x14ac:dyDescent="0.25">
      <c r="A249" s="647"/>
      <c r="B249" s="553"/>
      <c r="C249" s="541"/>
      <c r="D249" s="124"/>
      <c r="E249" s="61" t="s">
        <v>459</v>
      </c>
    </row>
    <row r="250" spans="1:5" x14ac:dyDescent="0.25">
      <c r="A250" s="647"/>
      <c r="B250" s="553"/>
      <c r="C250" s="541"/>
      <c r="D250" s="124"/>
      <c r="E250" s="61" t="s">
        <v>460</v>
      </c>
    </row>
    <row r="251" spans="1:5" ht="15.75" thickBot="1" x14ac:dyDescent="0.3">
      <c r="A251" s="647"/>
      <c r="B251" s="554"/>
      <c r="C251" s="542"/>
      <c r="D251" s="125"/>
      <c r="E251" s="63" t="s">
        <v>461</v>
      </c>
    </row>
    <row r="252" spans="1:5" ht="15" customHeight="1" x14ac:dyDescent="0.25">
      <c r="A252" s="647"/>
      <c r="B252" s="546" t="s">
        <v>508</v>
      </c>
      <c r="C252" s="549" t="s">
        <v>462</v>
      </c>
      <c r="D252" s="123"/>
      <c r="E252" s="60" t="s">
        <v>367</v>
      </c>
    </row>
    <row r="253" spans="1:5" x14ac:dyDescent="0.25">
      <c r="A253" s="647"/>
      <c r="B253" s="547"/>
      <c r="C253" s="541"/>
      <c r="D253" s="124"/>
      <c r="E253" s="61" t="s">
        <v>366</v>
      </c>
    </row>
    <row r="254" spans="1:5" ht="15" customHeight="1" x14ac:dyDescent="0.25">
      <c r="A254" s="647"/>
      <c r="B254" s="547"/>
      <c r="C254" s="541"/>
      <c r="D254" s="124"/>
      <c r="E254" s="61" t="s">
        <v>365</v>
      </c>
    </row>
    <row r="255" spans="1:5" x14ac:dyDescent="0.25">
      <c r="A255" s="647"/>
      <c r="B255" s="547"/>
      <c r="C255" s="541"/>
      <c r="D255" s="124"/>
      <c r="E255" s="61" t="s">
        <v>364</v>
      </c>
    </row>
    <row r="256" spans="1:5" ht="15" customHeight="1" x14ac:dyDescent="0.25">
      <c r="A256" s="647"/>
      <c r="B256" s="547"/>
      <c r="C256" s="541"/>
      <c r="D256" s="124"/>
      <c r="E256" s="61" t="s">
        <v>363</v>
      </c>
    </row>
    <row r="257" spans="1:5" ht="15" customHeight="1" thickBot="1" x14ac:dyDescent="0.3">
      <c r="A257" s="647"/>
      <c r="B257" s="548"/>
      <c r="C257" s="542"/>
      <c r="D257" s="125"/>
      <c r="E257" s="63" t="s">
        <v>362</v>
      </c>
    </row>
    <row r="258" spans="1:5" ht="24" customHeight="1" x14ac:dyDescent="0.25">
      <c r="A258" s="647"/>
      <c r="B258" s="556" t="s">
        <v>374</v>
      </c>
      <c r="C258" s="549" t="s">
        <v>369</v>
      </c>
      <c r="D258" s="123"/>
      <c r="E258" s="60" t="s">
        <v>373</v>
      </c>
    </row>
    <row r="259" spans="1:5" x14ac:dyDescent="0.25">
      <c r="A259" s="647"/>
      <c r="B259" s="557"/>
      <c r="C259" s="541"/>
      <c r="D259" s="124"/>
      <c r="E259" s="61" t="s">
        <v>372</v>
      </c>
    </row>
    <row r="260" spans="1:5" ht="15" customHeight="1" x14ac:dyDescent="0.25">
      <c r="A260" s="647"/>
      <c r="B260" s="557"/>
      <c r="C260" s="541"/>
      <c r="D260" s="124"/>
      <c r="E260" s="61" t="s">
        <v>371</v>
      </c>
    </row>
    <row r="261" spans="1:5" ht="15.75" thickBot="1" x14ac:dyDescent="0.3">
      <c r="A261" s="647"/>
      <c r="B261" s="558"/>
      <c r="C261" s="555"/>
      <c r="D261" s="131"/>
      <c r="E261" s="62" t="s">
        <v>370</v>
      </c>
    </row>
    <row r="262" spans="1:5" ht="15" customHeight="1" x14ac:dyDescent="0.25">
      <c r="A262" s="647"/>
      <c r="B262" s="543" t="s">
        <v>519</v>
      </c>
      <c r="C262" s="65" t="s">
        <v>516</v>
      </c>
      <c r="D262" s="65"/>
      <c r="E262" s="66" t="s">
        <v>509</v>
      </c>
    </row>
    <row r="263" spans="1:5" x14ac:dyDescent="0.25">
      <c r="A263" s="647"/>
      <c r="B263" s="544"/>
      <c r="C263" s="67"/>
      <c r="D263" s="67"/>
      <c r="E263" s="68" t="s">
        <v>510</v>
      </c>
    </row>
    <row r="264" spans="1:5" ht="15" customHeight="1" x14ac:dyDescent="0.25">
      <c r="A264" s="647"/>
      <c r="B264" s="544"/>
      <c r="C264" s="67"/>
      <c r="D264" s="67"/>
      <c r="E264" s="68" t="s">
        <v>511</v>
      </c>
    </row>
    <row r="265" spans="1:5" ht="15" customHeight="1" thickBot="1" x14ac:dyDescent="0.3">
      <c r="A265" s="647"/>
      <c r="B265" s="545"/>
      <c r="C265" s="69"/>
      <c r="D265" s="69"/>
      <c r="E265" s="70" t="s">
        <v>512</v>
      </c>
    </row>
    <row r="266" spans="1:5" ht="15" customHeight="1" x14ac:dyDescent="0.25">
      <c r="A266" s="647"/>
      <c r="B266" s="537" t="s">
        <v>518</v>
      </c>
      <c r="C266" s="540" t="s">
        <v>517</v>
      </c>
      <c r="D266" s="132"/>
      <c r="E266" s="64" t="s">
        <v>513</v>
      </c>
    </row>
    <row r="267" spans="1:5" x14ac:dyDescent="0.25">
      <c r="A267" s="647"/>
      <c r="B267" s="538"/>
      <c r="C267" s="541"/>
      <c r="D267" s="133"/>
      <c r="E267" s="59" t="s">
        <v>514</v>
      </c>
    </row>
    <row r="268" spans="1:5" ht="15.75" thickBot="1" x14ac:dyDescent="0.3">
      <c r="A268" s="647"/>
      <c r="B268" s="539"/>
      <c r="C268" s="542"/>
      <c r="D268" s="134"/>
      <c r="E268" s="71" t="s">
        <v>515</v>
      </c>
    </row>
    <row r="269" spans="1:5" x14ac:dyDescent="0.25">
      <c r="A269" s="647"/>
      <c r="B269" s="546" t="s">
        <v>287</v>
      </c>
      <c r="C269" s="549" t="s">
        <v>286</v>
      </c>
      <c r="D269" s="123"/>
      <c r="E269" s="60" t="s">
        <v>520</v>
      </c>
    </row>
    <row r="270" spans="1:5" x14ac:dyDescent="0.25">
      <c r="A270" s="647"/>
      <c r="B270" s="547"/>
      <c r="C270" s="541"/>
      <c r="D270" s="124"/>
      <c r="E270" s="61" t="s">
        <v>521</v>
      </c>
    </row>
    <row r="271" spans="1:5" x14ac:dyDescent="0.25">
      <c r="A271" s="647"/>
      <c r="B271" s="547"/>
      <c r="C271" s="541"/>
      <c r="D271" s="124"/>
      <c r="E271" s="61" t="s">
        <v>522</v>
      </c>
    </row>
    <row r="272" spans="1:5" ht="15.75" thickBot="1" x14ac:dyDescent="0.3">
      <c r="A272" s="647"/>
      <c r="B272" s="548"/>
      <c r="C272" s="542"/>
      <c r="D272" s="125"/>
      <c r="E272" s="63" t="s">
        <v>523</v>
      </c>
    </row>
    <row r="273" spans="1:5" ht="24" x14ac:dyDescent="0.25">
      <c r="A273" s="648" t="s">
        <v>97</v>
      </c>
      <c r="B273" s="533" t="s">
        <v>284</v>
      </c>
      <c r="C273" s="517" t="s">
        <v>283</v>
      </c>
      <c r="D273" s="135"/>
      <c r="E273" s="74" t="s">
        <v>435</v>
      </c>
    </row>
    <row r="274" spans="1:5" x14ac:dyDescent="0.25">
      <c r="A274" s="648"/>
      <c r="B274" s="534"/>
      <c r="C274" s="521"/>
      <c r="D274" s="136"/>
      <c r="E274" s="75" t="s">
        <v>436</v>
      </c>
    </row>
    <row r="275" spans="1:5" ht="15" customHeight="1" thickBot="1" x14ac:dyDescent="0.3">
      <c r="A275" s="648"/>
      <c r="B275" s="535"/>
      <c r="C275" s="518"/>
      <c r="D275" s="137"/>
      <c r="E275" s="77" t="s">
        <v>437</v>
      </c>
    </row>
    <row r="276" spans="1:5" ht="15" customHeight="1" x14ac:dyDescent="0.25">
      <c r="A276" s="648"/>
      <c r="B276" s="533" t="s">
        <v>475</v>
      </c>
      <c r="C276" s="517" t="s">
        <v>493</v>
      </c>
      <c r="D276" s="135"/>
      <c r="E276" s="74" t="s">
        <v>438</v>
      </c>
    </row>
    <row r="277" spans="1:5" x14ac:dyDescent="0.25">
      <c r="A277" s="648"/>
      <c r="B277" s="534"/>
      <c r="C277" s="521"/>
      <c r="D277" s="136"/>
      <c r="E277" s="75" t="s">
        <v>439</v>
      </c>
    </row>
    <row r="278" spans="1:5" x14ac:dyDescent="0.25">
      <c r="A278" s="648"/>
      <c r="B278" s="534"/>
      <c r="C278" s="521"/>
      <c r="D278" s="136"/>
      <c r="E278" s="75" t="s">
        <v>440</v>
      </c>
    </row>
    <row r="279" spans="1:5" x14ac:dyDescent="0.25">
      <c r="A279" s="648"/>
      <c r="B279" s="534"/>
      <c r="C279" s="521"/>
      <c r="D279" s="136"/>
      <c r="E279" s="75" t="s">
        <v>441</v>
      </c>
    </row>
    <row r="280" spans="1:5" x14ac:dyDescent="0.25">
      <c r="A280" s="648"/>
      <c r="B280" s="534"/>
      <c r="C280" s="521"/>
      <c r="D280" s="136"/>
      <c r="E280" s="75" t="s">
        <v>442</v>
      </c>
    </row>
    <row r="281" spans="1:5" x14ac:dyDescent="0.25">
      <c r="A281" s="648"/>
      <c r="B281" s="534"/>
      <c r="C281" s="521"/>
      <c r="D281" s="136"/>
      <c r="E281" s="75" t="s">
        <v>443</v>
      </c>
    </row>
    <row r="282" spans="1:5" ht="15" customHeight="1" x14ac:dyDescent="0.25">
      <c r="A282" s="648"/>
      <c r="B282" s="534"/>
      <c r="C282" s="521"/>
      <c r="D282" s="136"/>
      <c r="E282" s="75" t="s">
        <v>444</v>
      </c>
    </row>
    <row r="283" spans="1:5" x14ac:dyDescent="0.25">
      <c r="A283" s="648"/>
      <c r="B283" s="534"/>
      <c r="C283" s="521"/>
      <c r="D283" s="136"/>
      <c r="E283" s="75" t="s">
        <v>445</v>
      </c>
    </row>
    <row r="284" spans="1:5" ht="24" x14ac:dyDescent="0.25">
      <c r="A284" s="648"/>
      <c r="B284" s="534"/>
      <c r="C284" s="521"/>
      <c r="D284" s="136"/>
      <c r="E284" s="75" t="s">
        <v>446</v>
      </c>
    </row>
    <row r="285" spans="1:5" ht="15" customHeight="1" thickBot="1" x14ac:dyDescent="0.3">
      <c r="A285" s="648"/>
      <c r="B285" s="535"/>
      <c r="C285" s="518"/>
      <c r="D285" s="137"/>
      <c r="E285" s="77" t="s">
        <v>447</v>
      </c>
    </row>
    <row r="286" spans="1:5" x14ac:dyDescent="0.25">
      <c r="A286" s="648"/>
      <c r="B286" s="533" t="s">
        <v>359</v>
      </c>
      <c r="C286" s="517" t="s">
        <v>354</v>
      </c>
      <c r="D286" s="135"/>
      <c r="E286" s="74" t="s">
        <v>448</v>
      </c>
    </row>
    <row r="287" spans="1:5" x14ac:dyDescent="0.25">
      <c r="A287" s="648"/>
      <c r="B287" s="534"/>
      <c r="C287" s="521"/>
      <c r="D287" s="136"/>
      <c r="E287" s="75" t="s">
        <v>449</v>
      </c>
    </row>
    <row r="288" spans="1:5" x14ac:dyDescent="0.25">
      <c r="A288" s="648"/>
      <c r="B288" s="534"/>
      <c r="C288" s="521"/>
      <c r="D288" s="136"/>
      <c r="E288" s="75" t="s">
        <v>450</v>
      </c>
    </row>
    <row r="289" spans="1:5" ht="15" customHeight="1" x14ac:dyDescent="0.25">
      <c r="A289" s="648"/>
      <c r="B289" s="534"/>
      <c r="C289" s="521"/>
      <c r="D289" s="136"/>
      <c r="E289" s="75" t="s">
        <v>451</v>
      </c>
    </row>
    <row r="290" spans="1:5" x14ac:dyDescent="0.25">
      <c r="A290" s="648"/>
      <c r="B290" s="534"/>
      <c r="C290" s="521"/>
      <c r="D290" s="136"/>
      <c r="E290" s="75" t="s">
        <v>452</v>
      </c>
    </row>
    <row r="291" spans="1:5" ht="15.75" thickBot="1" x14ac:dyDescent="0.3">
      <c r="A291" s="648"/>
      <c r="B291" s="535"/>
      <c r="C291" s="518"/>
      <c r="D291" s="137"/>
      <c r="E291" s="77" t="s">
        <v>453</v>
      </c>
    </row>
    <row r="292" spans="1:5" ht="15" customHeight="1" x14ac:dyDescent="0.25">
      <c r="A292" s="648"/>
      <c r="B292" s="533" t="s">
        <v>278</v>
      </c>
      <c r="C292" s="528" t="s">
        <v>277</v>
      </c>
      <c r="D292" s="138"/>
      <c r="E292" s="74" t="s">
        <v>457</v>
      </c>
    </row>
    <row r="293" spans="1:5" x14ac:dyDescent="0.25">
      <c r="A293" s="648"/>
      <c r="B293" s="534"/>
      <c r="C293" s="529"/>
      <c r="D293" s="139"/>
      <c r="E293" s="75" t="s">
        <v>458</v>
      </c>
    </row>
    <row r="294" spans="1:5" x14ac:dyDescent="0.25">
      <c r="A294" s="648"/>
      <c r="B294" s="534"/>
      <c r="C294" s="529"/>
      <c r="D294" s="139"/>
      <c r="E294" s="75" t="s">
        <v>459</v>
      </c>
    </row>
    <row r="295" spans="1:5" x14ac:dyDescent="0.25">
      <c r="A295" s="648"/>
      <c r="B295" s="534"/>
      <c r="C295" s="529"/>
      <c r="D295" s="139"/>
      <c r="E295" s="75" t="s">
        <v>460</v>
      </c>
    </row>
    <row r="296" spans="1:5" ht="15.75" thickBot="1" x14ac:dyDescent="0.3">
      <c r="A296" s="648"/>
      <c r="B296" s="625"/>
      <c r="C296" s="530"/>
      <c r="D296" s="140"/>
      <c r="E296" s="76" t="s">
        <v>461</v>
      </c>
    </row>
    <row r="297" spans="1:5" ht="15" customHeight="1" x14ac:dyDescent="0.25">
      <c r="A297" s="648"/>
      <c r="B297" s="73" t="s">
        <v>508</v>
      </c>
      <c r="C297" s="531" t="s">
        <v>524</v>
      </c>
      <c r="D297" s="141"/>
      <c r="E297" s="72" t="s">
        <v>367</v>
      </c>
    </row>
    <row r="298" spans="1:5" x14ac:dyDescent="0.25">
      <c r="A298" s="648"/>
      <c r="B298" s="73"/>
      <c r="C298" s="532"/>
      <c r="D298" s="141"/>
      <c r="E298" s="72" t="s">
        <v>366</v>
      </c>
    </row>
    <row r="299" spans="1:5" ht="15" customHeight="1" x14ac:dyDescent="0.25">
      <c r="A299" s="648"/>
      <c r="B299" s="73"/>
      <c r="C299" s="532"/>
      <c r="D299" s="141"/>
      <c r="E299" s="72" t="s">
        <v>365</v>
      </c>
    </row>
    <row r="300" spans="1:5" x14ac:dyDescent="0.25">
      <c r="A300" s="648"/>
      <c r="B300" s="73"/>
      <c r="C300" s="532"/>
      <c r="D300" s="141"/>
      <c r="E300" s="72" t="s">
        <v>364</v>
      </c>
    </row>
    <row r="301" spans="1:5" ht="15" customHeight="1" x14ac:dyDescent="0.25">
      <c r="A301" s="648"/>
      <c r="B301" s="73"/>
      <c r="C301" s="532"/>
      <c r="D301" s="141"/>
      <c r="E301" s="72" t="s">
        <v>363</v>
      </c>
    </row>
    <row r="302" spans="1:5" ht="15" customHeight="1" thickBot="1" x14ac:dyDescent="0.3">
      <c r="A302" s="648"/>
      <c r="B302" s="73"/>
      <c r="C302" s="532"/>
      <c r="D302" s="141"/>
      <c r="E302" s="72" t="s">
        <v>362</v>
      </c>
    </row>
    <row r="303" spans="1:5" ht="18" customHeight="1" x14ac:dyDescent="0.25">
      <c r="A303" s="648"/>
      <c r="B303" s="533" t="s">
        <v>374</v>
      </c>
      <c r="C303" s="528" t="s">
        <v>369</v>
      </c>
      <c r="D303" s="138"/>
      <c r="E303" s="74" t="s">
        <v>373</v>
      </c>
    </row>
    <row r="304" spans="1:5" x14ac:dyDescent="0.25">
      <c r="A304" s="648"/>
      <c r="B304" s="534"/>
      <c r="C304" s="529"/>
      <c r="D304" s="139"/>
      <c r="E304" s="75" t="s">
        <v>372</v>
      </c>
    </row>
    <row r="305" spans="1:5" ht="15" customHeight="1" x14ac:dyDescent="0.25">
      <c r="A305" s="648"/>
      <c r="B305" s="534"/>
      <c r="C305" s="529"/>
      <c r="D305" s="139"/>
      <c r="E305" s="75" t="s">
        <v>371</v>
      </c>
    </row>
    <row r="306" spans="1:5" ht="15.75" thickBot="1" x14ac:dyDescent="0.3">
      <c r="A306" s="648"/>
      <c r="B306" s="535"/>
      <c r="C306" s="536"/>
      <c r="D306" s="142"/>
      <c r="E306" s="77" t="s">
        <v>370</v>
      </c>
    </row>
    <row r="307" spans="1:5" ht="15" customHeight="1" x14ac:dyDescent="0.25">
      <c r="A307" s="648"/>
      <c r="B307" s="519" t="s">
        <v>272</v>
      </c>
      <c r="C307" s="517" t="s">
        <v>271</v>
      </c>
      <c r="D307" s="143"/>
      <c r="E307" s="75" t="s">
        <v>525</v>
      </c>
    </row>
    <row r="308" spans="1:5" x14ac:dyDescent="0.25">
      <c r="A308" s="648"/>
      <c r="B308" s="523"/>
      <c r="C308" s="521"/>
      <c r="D308" s="136"/>
      <c r="E308" s="75" t="s">
        <v>526</v>
      </c>
    </row>
    <row r="309" spans="1:5" x14ac:dyDescent="0.25">
      <c r="A309" s="648"/>
      <c r="B309" s="523"/>
      <c r="C309" s="521"/>
      <c r="D309" s="136"/>
      <c r="E309" s="75" t="s">
        <v>527</v>
      </c>
    </row>
    <row r="310" spans="1:5" ht="24" x14ac:dyDescent="0.25">
      <c r="A310" s="648"/>
      <c r="B310" s="523"/>
      <c r="C310" s="521"/>
      <c r="D310" s="136"/>
      <c r="E310" s="75" t="s">
        <v>528</v>
      </c>
    </row>
    <row r="311" spans="1:5" ht="15" customHeight="1" x14ac:dyDescent="0.25">
      <c r="A311" s="648"/>
      <c r="B311" s="523"/>
      <c r="C311" s="521"/>
      <c r="D311" s="136"/>
      <c r="E311" s="75" t="s">
        <v>529</v>
      </c>
    </row>
    <row r="312" spans="1:5" ht="15.75" thickBot="1" x14ac:dyDescent="0.3">
      <c r="A312" s="648"/>
      <c r="B312" s="520"/>
      <c r="C312" s="518"/>
      <c r="D312" s="137"/>
      <c r="E312" s="77" t="s">
        <v>530</v>
      </c>
    </row>
    <row r="313" spans="1:5" ht="15" customHeight="1" x14ac:dyDescent="0.25">
      <c r="A313" s="648"/>
      <c r="B313" s="519" t="s">
        <v>269</v>
      </c>
      <c r="C313" s="517" t="s">
        <v>268</v>
      </c>
      <c r="D313" s="135"/>
      <c r="E313" s="74" t="s">
        <v>531</v>
      </c>
    </row>
    <row r="314" spans="1:5" ht="15" customHeight="1" thickBot="1" x14ac:dyDescent="0.3">
      <c r="A314" s="648"/>
      <c r="B314" s="520"/>
      <c r="C314" s="518"/>
      <c r="D314" s="137"/>
      <c r="E314" s="77" t="s">
        <v>532</v>
      </c>
    </row>
    <row r="315" spans="1:5" ht="15" customHeight="1" x14ac:dyDescent="0.25">
      <c r="A315" s="648"/>
      <c r="B315" s="519" t="s">
        <v>266</v>
      </c>
      <c r="C315" s="517" t="s">
        <v>265</v>
      </c>
      <c r="D315" s="135"/>
      <c r="E315" s="74" t="s">
        <v>533</v>
      </c>
    </row>
    <row r="316" spans="1:5" x14ac:dyDescent="0.25">
      <c r="A316" s="648"/>
      <c r="B316" s="523"/>
      <c r="C316" s="521"/>
      <c r="D316" s="136"/>
      <c r="E316" s="75" t="s">
        <v>534</v>
      </c>
    </row>
    <row r="317" spans="1:5" x14ac:dyDescent="0.25">
      <c r="A317" s="648"/>
      <c r="B317" s="523"/>
      <c r="C317" s="521"/>
      <c r="D317" s="136"/>
      <c r="E317" s="75" t="s">
        <v>535</v>
      </c>
    </row>
    <row r="318" spans="1:5" ht="15.75" thickBot="1" x14ac:dyDescent="0.3">
      <c r="A318" s="648"/>
      <c r="B318" s="524"/>
      <c r="C318" s="522"/>
      <c r="D318" s="144"/>
      <c r="E318" s="76" t="s">
        <v>536</v>
      </c>
    </row>
  </sheetData>
  <sheetProtection algorithmName="SHA-512" hashValue="Q74Svoj2/fHR+sZ/tULUx73Zma3MKoDwjW8J3ngZuMqp09Rlw2dBhoH/dYr93u6eYM+uXJTLtM1ogs8LouiUkA==" saltValue="WD5mcWMZoTZchLGYCxDzCg==" spinCount="100000" sheet="1" objects="1" scenarios="1" selectLockedCells="1" selectUnlockedCells="1"/>
  <mergeCells count="129">
    <mergeCell ref="A228:A272"/>
    <mergeCell ref="A273:A318"/>
    <mergeCell ref="B210:B215"/>
    <mergeCell ref="A186:A227"/>
    <mergeCell ref="C186:C188"/>
    <mergeCell ref="C179:C181"/>
    <mergeCell ref="B179:B181"/>
    <mergeCell ref="A137:A185"/>
    <mergeCell ref="A84:A136"/>
    <mergeCell ref="C97:C102"/>
    <mergeCell ref="B97:B102"/>
    <mergeCell ref="B103:B107"/>
    <mergeCell ref="B84:B86"/>
    <mergeCell ref="C84:C86"/>
    <mergeCell ref="B87:B96"/>
    <mergeCell ref="C87:C96"/>
    <mergeCell ref="B150:B155"/>
    <mergeCell ref="C150:C155"/>
    <mergeCell ref="C156:C160"/>
    <mergeCell ref="B156:B160"/>
    <mergeCell ref="C161:C166"/>
    <mergeCell ref="C167:C170"/>
    <mergeCell ref="B161:B166"/>
    <mergeCell ref="B167:B170"/>
    <mergeCell ref="B292:B296"/>
    <mergeCell ref="B241:B246"/>
    <mergeCell ref="B21:B25"/>
    <mergeCell ref="C76:C79"/>
    <mergeCell ref="B76:B79"/>
    <mergeCell ref="C21:C25"/>
    <mergeCell ref="C26:C31"/>
    <mergeCell ref="C36:C41"/>
    <mergeCell ref="B36:B41"/>
    <mergeCell ref="C42:C47"/>
    <mergeCell ref="B42:B47"/>
    <mergeCell ref="C48:C52"/>
    <mergeCell ref="B26:B31"/>
    <mergeCell ref="C32:C35"/>
    <mergeCell ref="B66:B70"/>
    <mergeCell ref="C71:C75"/>
    <mergeCell ref="B71:B75"/>
    <mergeCell ref="B48:B52"/>
    <mergeCell ref="C53:C59"/>
    <mergeCell ref="B53:B59"/>
    <mergeCell ref="C60:C65"/>
    <mergeCell ref="B60:B65"/>
    <mergeCell ref="C80:C83"/>
    <mergeCell ref="B80:B83"/>
    <mergeCell ref="C2:C4"/>
    <mergeCell ref="B2:B4"/>
    <mergeCell ref="C5:C14"/>
    <mergeCell ref="C15:C20"/>
    <mergeCell ref="C276:C285"/>
    <mergeCell ref="C286:C291"/>
    <mergeCell ref="B276:B285"/>
    <mergeCell ref="B286:B291"/>
    <mergeCell ref="B5:B14"/>
    <mergeCell ref="B15:B20"/>
    <mergeCell ref="B32:B35"/>
    <mergeCell ref="B122:B125"/>
    <mergeCell ref="C122:C125"/>
    <mergeCell ref="B126:B128"/>
    <mergeCell ref="C126:C128"/>
    <mergeCell ref="C129:C132"/>
    <mergeCell ref="B129:B132"/>
    <mergeCell ref="C103:C107"/>
    <mergeCell ref="B108:B111"/>
    <mergeCell ref="C108:C111"/>
    <mergeCell ref="B112:B117"/>
    <mergeCell ref="C112:C117"/>
    <mergeCell ref="B118:B121"/>
    <mergeCell ref="C118:C121"/>
    <mergeCell ref="C66:C70"/>
    <mergeCell ref="B133:B136"/>
    <mergeCell ref="C133:C136"/>
    <mergeCell ref="B137:B139"/>
    <mergeCell ref="C137:C139"/>
    <mergeCell ref="B140:B149"/>
    <mergeCell ref="C140:C149"/>
    <mergeCell ref="B186:B188"/>
    <mergeCell ref="C189:C198"/>
    <mergeCell ref="B189:B198"/>
    <mergeCell ref="B199:B204"/>
    <mergeCell ref="C199:C204"/>
    <mergeCell ref="C205:C209"/>
    <mergeCell ref="B205:B209"/>
    <mergeCell ref="C171:C174"/>
    <mergeCell ref="B171:B174"/>
    <mergeCell ref="C175:C178"/>
    <mergeCell ref="B175:B178"/>
    <mergeCell ref="C182:C185"/>
    <mergeCell ref="B182:B185"/>
    <mergeCell ref="B252:B257"/>
    <mergeCell ref="B258:B261"/>
    <mergeCell ref="C224:C227"/>
    <mergeCell ref="B224:B227"/>
    <mergeCell ref="C228:C230"/>
    <mergeCell ref="B228:B230"/>
    <mergeCell ref="C231:C240"/>
    <mergeCell ref="B231:B240"/>
    <mergeCell ref="C210:C215"/>
    <mergeCell ref="C216:C219"/>
    <mergeCell ref="B216:B219"/>
    <mergeCell ref="C220:C223"/>
    <mergeCell ref="B220:B223"/>
    <mergeCell ref="C313:C314"/>
    <mergeCell ref="B313:B314"/>
    <mergeCell ref="C315:C318"/>
    <mergeCell ref="B315:B318"/>
    <mergeCell ref="D2:D4"/>
    <mergeCell ref="D5:D14"/>
    <mergeCell ref="C292:C296"/>
    <mergeCell ref="C297:C302"/>
    <mergeCell ref="B303:B306"/>
    <mergeCell ref="C303:C306"/>
    <mergeCell ref="C307:C312"/>
    <mergeCell ref="B307:B312"/>
    <mergeCell ref="B266:B268"/>
    <mergeCell ref="C266:C268"/>
    <mergeCell ref="B262:B265"/>
    <mergeCell ref="B269:B272"/>
    <mergeCell ref="C269:C272"/>
    <mergeCell ref="C273:C275"/>
    <mergeCell ref="B273:B275"/>
    <mergeCell ref="C241:C246"/>
    <mergeCell ref="C247:C251"/>
    <mergeCell ref="B247:B251"/>
    <mergeCell ref="C252:C257"/>
    <mergeCell ref="C258:C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64"/>
  <sheetViews>
    <sheetView zoomScale="85" zoomScaleNormal="85" workbookViewId="0">
      <selection activeCell="D60" sqref="D60"/>
    </sheetView>
  </sheetViews>
  <sheetFormatPr baseColWidth="10" defaultRowHeight="15" x14ac:dyDescent="0.25"/>
  <cols>
    <col min="1" max="1" width="43.42578125" style="147" customWidth="1"/>
    <col min="2" max="2" width="23.5703125" style="147" customWidth="1"/>
    <col min="3" max="3" width="37.42578125" style="146" customWidth="1"/>
    <col min="4" max="4" width="52.28515625" style="351" customWidth="1"/>
    <col min="5" max="5" width="65.7109375" style="351" customWidth="1"/>
  </cols>
  <sheetData>
    <row r="1" spans="1:5" ht="36" customHeight="1" x14ac:dyDescent="0.25">
      <c r="A1" s="16" t="s">
        <v>552</v>
      </c>
      <c r="B1" s="339" t="s">
        <v>89</v>
      </c>
      <c r="C1" s="156" t="s">
        <v>537</v>
      </c>
      <c r="D1" s="157" t="s">
        <v>91</v>
      </c>
      <c r="E1" s="157" t="s">
        <v>92</v>
      </c>
    </row>
    <row r="2" spans="1:5" ht="94.5" customHeight="1" x14ac:dyDescent="0.25">
      <c r="A2" s="184" t="str">
        <f>CONCATENATE(B2,C2)</f>
        <v>DIRECTIVOAPRENDIZAJE CONTINUO</v>
      </c>
      <c r="B2" s="33" t="s">
        <v>93</v>
      </c>
      <c r="C2" s="158" t="s">
        <v>284</v>
      </c>
      <c r="D2" s="338" t="s">
        <v>611</v>
      </c>
      <c r="E2" s="338" t="s">
        <v>554</v>
      </c>
    </row>
    <row r="3" spans="1:5" ht="168" customHeight="1" x14ac:dyDescent="0.25">
      <c r="A3" s="184" t="str">
        <f t="shared" ref="A3:A15" si="0">CONCATENATE(B3,C3)</f>
        <v>DIRECTIVOORIENTACIÓN A RESULTADOS</v>
      </c>
      <c r="B3" s="33" t="s">
        <v>93</v>
      </c>
      <c r="C3" s="158" t="s">
        <v>360</v>
      </c>
      <c r="D3" s="338" t="s">
        <v>612</v>
      </c>
      <c r="E3" s="338" t="s">
        <v>553</v>
      </c>
    </row>
    <row r="4" spans="1:5" ht="142.5" customHeight="1" x14ac:dyDescent="0.25">
      <c r="A4" s="184" t="str">
        <f t="shared" si="0"/>
        <v>DIRECTIVOORIENTACIÓN AL USUARIO Y AL CIUDADANO</v>
      </c>
      <c r="B4" s="33" t="s">
        <v>93</v>
      </c>
      <c r="C4" s="158" t="s">
        <v>359</v>
      </c>
      <c r="D4" s="338" t="s">
        <v>613</v>
      </c>
      <c r="E4" s="338" t="s">
        <v>555</v>
      </c>
    </row>
    <row r="5" spans="1:5" ht="66" customHeight="1" x14ac:dyDescent="0.25">
      <c r="A5" s="184" t="str">
        <f t="shared" si="0"/>
        <v>DIRECTIVOCOMPROMISO CON LA ORGANIZACIÓN</v>
      </c>
      <c r="B5" s="33" t="s">
        <v>93</v>
      </c>
      <c r="C5" s="158" t="s">
        <v>278</v>
      </c>
      <c r="D5" s="338" t="s">
        <v>614</v>
      </c>
      <c r="E5" s="338" t="s">
        <v>556</v>
      </c>
    </row>
    <row r="6" spans="1:5" ht="129.75" customHeight="1" x14ac:dyDescent="0.25">
      <c r="A6" s="184" t="str">
        <f t="shared" si="0"/>
        <v>DIRECTIVOTRABAJO EN EQUIPO</v>
      </c>
      <c r="B6" s="33" t="s">
        <v>93</v>
      </c>
      <c r="C6" s="158" t="s">
        <v>420</v>
      </c>
      <c r="D6" s="338" t="s">
        <v>615</v>
      </c>
      <c r="E6" s="338" t="s">
        <v>540</v>
      </c>
    </row>
    <row r="7" spans="1:5" ht="69" customHeight="1" x14ac:dyDescent="0.25">
      <c r="A7" s="184" t="str">
        <f t="shared" si="0"/>
        <v>DIRECTIVOADAPTACIÓN AL CAMBIO</v>
      </c>
      <c r="B7" s="33" t="s">
        <v>93</v>
      </c>
      <c r="C7" s="158" t="s">
        <v>374</v>
      </c>
      <c r="D7" s="338" t="s">
        <v>616</v>
      </c>
      <c r="E7" s="338" t="s">
        <v>541</v>
      </c>
    </row>
    <row r="8" spans="1:5" ht="156" x14ac:dyDescent="0.25">
      <c r="A8" s="184" t="str">
        <f t="shared" si="0"/>
        <v>DIRECTIVOVISION ESTRATEGICA</v>
      </c>
      <c r="B8" s="33" t="s">
        <v>93</v>
      </c>
      <c r="C8" s="159" t="s">
        <v>333</v>
      </c>
      <c r="D8" s="338" t="s">
        <v>617</v>
      </c>
      <c r="E8" s="338" t="s">
        <v>542</v>
      </c>
    </row>
    <row r="9" spans="1:5" ht="156" x14ac:dyDescent="0.25">
      <c r="A9" s="184" t="str">
        <f t="shared" si="0"/>
        <v>DIRECTIVOLIDERAZGO EFECTIVO</v>
      </c>
      <c r="B9" s="33" t="s">
        <v>93</v>
      </c>
      <c r="C9" s="159" t="s">
        <v>381</v>
      </c>
      <c r="D9" s="338" t="s">
        <v>618</v>
      </c>
      <c r="E9" s="338" t="s">
        <v>543</v>
      </c>
    </row>
    <row r="10" spans="1:5" ht="120" x14ac:dyDescent="0.25">
      <c r="A10" s="184" t="str">
        <f t="shared" si="0"/>
        <v>DIRECTIVOPLANEACIÓN</v>
      </c>
      <c r="B10" s="33" t="s">
        <v>93</v>
      </c>
      <c r="C10" s="159" t="s">
        <v>382</v>
      </c>
      <c r="D10" s="338" t="s">
        <v>619</v>
      </c>
      <c r="E10" s="338" t="s">
        <v>544</v>
      </c>
    </row>
    <row r="11" spans="1:5" ht="168" x14ac:dyDescent="0.25">
      <c r="A11" s="184" t="str">
        <f t="shared" si="0"/>
        <v>DIRECTIVOTOMA DE DECISIONES</v>
      </c>
      <c r="B11" s="33" t="s">
        <v>93</v>
      </c>
      <c r="C11" s="159" t="s">
        <v>383</v>
      </c>
      <c r="D11" s="338" t="s">
        <v>620</v>
      </c>
      <c r="E11" s="338" t="s">
        <v>545</v>
      </c>
    </row>
    <row r="12" spans="1:5" ht="156" x14ac:dyDescent="0.25">
      <c r="A12" s="184" t="str">
        <f t="shared" si="0"/>
        <v xml:space="preserve">DIRECTIVOGESTION DEL DESARROLLO DE LAS PERSONAS </v>
      </c>
      <c r="B12" s="33" t="s">
        <v>93</v>
      </c>
      <c r="C12" s="158" t="s">
        <v>551</v>
      </c>
      <c r="D12" s="338" t="s">
        <v>621</v>
      </c>
      <c r="E12" s="338" t="s">
        <v>546</v>
      </c>
    </row>
    <row r="13" spans="1:5" ht="120" x14ac:dyDescent="0.25">
      <c r="A13" s="184" t="str">
        <f t="shared" si="0"/>
        <v>DIRECTIVOPENSAMIENTO SISTEMICO</v>
      </c>
      <c r="B13" s="33" t="s">
        <v>93</v>
      </c>
      <c r="C13" s="158" t="s">
        <v>418</v>
      </c>
      <c r="D13" s="338" t="s">
        <v>622</v>
      </c>
      <c r="E13" s="338" t="s">
        <v>547</v>
      </c>
    </row>
    <row r="14" spans="1:5" ht="84" x14ac:dyDescent="0.25">
      <c r="A14" s="184" t="str">
        <f t="shared" si="0"/>
        <v xml:space="preserve">DIRECTIVORESOLUCIÓN DE CONFLITOS </v>
      </c>
      <c r="B14" s="33" t="s">
        <v>93</v>
      </c>
      <c r="C14" s="158" t="s">
        <v>548</v>
      </c>
      <c r="D14" s="338" t="s">
        <v>623</v>
      </c>
      <c r="E14" s="338" t="s">
        <v>322</v>
      </c>
    </row>
    <row r="15" spans="1:5" ht="84" x14ac:dyDescent="0.25">
      <c r="A15" s="184" t="str">
        <f t="shared" si="0"/>
        <v>DIRECTIVOCONFIABILIDAD TECNICA</v>
      </c>
      <c r="B15" s="33" t="s">
        <v>93</v>
      </c>
      <c r="C15" s="158" t="s">
        <v>321</v>
      </c>
      <c r="D15" s="338" t="s">
        <v>624</v>
      </c>
      <c r="E15" s="338" t="s">
        <v>549</v>
      </c>
    </row>
    <row r="16" spans="1:5" ht="106.5" customHeight="1" x14ac:dyDescent="0.25">
      <c r="A16" s="184" t="str">
        <f t="shared" ref="A16:A22" si="1">CONCATENATE(B16,C16)</f>
        <v xml:space="preserve">DIRECTIVO
CREATIVIDAD E INNOVACION 
</v>
      </c>
      <c r="B16" s="33" t="s">
        <v>93</v>
      </c>
      <c r="C16" s="158" t="s">
        <v>434</v>
      </c>
      <c r="D16" s="338" t="s">
        <v>625</v>
      </c>
      <c r="E16" s="338" t="s">
        <v>550</v>
      </c>
    </row>
    <row r="17" spans="1:5" ht="135" x14ac:dyDescent="0.25">
      <c r="A17" s="151" t="str">
        <f t="shared" si="1"/>
        <v>ASESORAPRENDIZAJE CONTINUO</v>
      </c>
      <c r="B17" s="150" t="s">
        <v>94</v>
      </c>
      <c r="C17" s="150" t="s">
        <v>284</v>
      </c>
      <c r="D17" s="345" t="s">
        <v>611</v>
      </c>
      <c r="E17" s="345" t="s">
        <v>282</v>
      </c>
    </row>
    <row r="18" spans="1:5" ht="240.75" customHeight="1" x14ac:dyDescent="0.25">
      <c r="A18" s="151" t="str">
        <f t="shared" si="1"/>
        <v xml:space="preserve">ASESORORIENTACIÓN A RESULTADOS
</v>
      </c>
      <c r="B18" s="150" t="s">
        <v>94</v>
      </c>
      <c r="C18" s="150" t="s">
        <v>569</v>
      </c>
      <c r="D18" s="345" t="s">
        <v>719</v>
      </c>
      <c r="E18" s="345" t="s">
        <v>558</v>
      </c>
    </row>
    <row r="19" spans="1:5" ht="165" x14ac:dyDescent="0.25">
      <c r="A19" s="151" t="str">
        <f t="shared" si="1"/>
        <v>ASESORORIENTACIÓN AL USUARIO Y AL CIUDADANO</v>
      </c>
      <c r="B19" s="150" t="s">
        <v>94</v>
      </c>
      <c r="C19" s="150" t="s">
        <v>359</v>
      </c>
      <c r="D19" s="345" t="s">
        <v>613</v>
      </c>
      <c r="E19" s="345" t="s">
        <v>557</v>
      </c>
    </row>
    <row r="20" spans="1:5" ht="120" x14ac:dyDescent="0.25">
      <c r="A20" s="151" t="str">
        <f t="shared" si="1"/>
        <v>ASESORCOMPROMISO CON LA ORGANIZACIÓN</v>
      </c>
      <c r="B20" s="150" t="s">
        <v>94</v>
      </c>
      <c r="C20" s="150" t="s">
        <v>278</v>
      </c>
      <c r="D20" s="345" t="s">
        <v>614</v>
      </c>
      <c r="E20" s="345" t="s">
        <v>276</v>
      </c>
    </row>
    <row r="21" spans="1:5" ht="134.25" customHeight="1" x14ac:dyDescent="0.25">
      <c r="A21" s="151" t="str">
        <f t="shared" si="1"/>
        <v>ASESORTRABAJO EN EQUIPO</v>
      </c>
      <c r="B21" s="150" t="s">
        <v>94</v>
      </c>
      <c r="C21" s="150" t="s">
        <v>420</v>
      </c>
      <c r="D21" s="345" t="s">
        <v>720</v>
      </c>
      <c r="E21" s="345" t="s">
        <v>559</v>
      </c>
    </row>
    <row r="22" spans="1:5" ht="165" x14ac:dyDescent="0.25">
      <c r="A22" s="151" t="str">
        <f t="shared" si="1"/>
        <v>ASESORADAPTACIÓN AL CAMBIO</v>
      </c>
      <c r="B22" s="150" t="s">
        <v>94</v>
      </c>
      <c r="C22" s="150" t="s">
        <v>374</v>
      </c>
      <c r="D22" s="345" t="s">
        <v>616</v>
      </c>
      <c r="E22" s="345" t="s">
        <v>560</v>
      </c>
    </row>
    <row r="23" spans="1:5" ht="135" x14ac:dyDescent="0.25">
      <c r="A23" s="151" t="str">
        <f t="shared" ref="A23:A45" si="2">CONCATENATE(B23,C23)</f>
        <v>ASESORCONFIABILIDAD TECNICA</v>
      </c>
      <c r="B23" s="150" t="s">
        <v>94</v>
      </c>
      <c r="C23" s="150" t="s">
        <v>321</v>
      </c>
      <c r="D23" s="345" t="s">
        <v>624</v>
      </c>
      <c r="E23" s="345" t="s">
        <v>319</v>
      </c>
    </row>
    <row r="24" spans="1:5" ht="120" x14ac:dyDescent="0.25">
      <c r="A24" s="151" t="str">
        <f t="shared" si="2"/>
        <v>ASESORCREATIVIDAD E INNOVACION</v>
      </c>
      <c r="B24" s="150" t="s">
        <v>94</v>
      </c>
      <c r="C24" s="150" t="s">
        <v>721</v>
      </c>
      <c r="D24" s="345" t="s">
        <v>625</v>
      </c>
      <c r="E24" s="345" t="s">
        <v>316</v>
      </c>
    </row>
    <row r="25" spans="1:5" ht="75" x14ac:dyDescent="0.25">
      <c r="A25" s="151" t="str">
        <f t="shared" si="2"/>
        <v xml:space="preserve">ASESORINICIATIVA </v>
      </c>
      <c r="B25" s="150" t="s">
        <v>94</v>
      </c>
      <c r="C25" s="150" t="s">
        <v>722</v>
      </c>
      <c r="D25" s="345" t="s">
        <v>626</v>
      </c>
      <c r="E25" s="345" t="s">
        <v>313</v>
      </c>
    </row>
    <row r="26" spans="1:5" ht="90" x14ac:dyDescent="0.25">
      <c r="A26" s="151" t="str">
        <f t="shared" si="2"/>
        <v>ASESORCONSTRUCCION DE RELACIONES</v>
      </c>
      <c r="B26" s="150" t="s">
        <v>94</v>
      </c>
      <c r="C26" s="150" t="s">
        <v>571</v>
      </c>
      <c r="D26" s="345" t="s">
        <v>627</v>
      </c>
      <c r="E26" s="345" t="s">
        <v>310</v>
      </c>
    </row>
    <row r="27" spans="1:5" ht="120" x14ac:dyDescent="0.25">
      <c r="A27" s="151" t="str">
        <f>CONCATENATE(B27,C27)</f>
        <v>ASESORCONOCIMIENTO DEL ENTORNO</v>
      </c>
      <c r="B27" s="150" t="s">
        <v>94</v>
      </c>
      <c r="C27" s="150" t="s">
        <v>309</v>
      </c>
      <c r="D27" s="345" t="s">
        <v>628</v>
      </c>
      <c r="E27" s="345" t="s">
        <v>307</v>
      </c>
    </row>
    <row r="28" spans="1:5" ht="135" x14ac:dyDescent="0.25">
      <c r="A28" s="152" t="str">
        <f>CONCATENATE(B28,C28)</f>
        <v>PROFESIONALAPRENDIZAJE CONTINUO</v>
      </c>
      <c r="B28" s="340" t="s">
        <v>95</v>
      </c>
      <c r="C28" s="340" t="s">
        <v>284</v>
      </c>
      <c r="D28" s="346" t="s">
        <v>611</v>
      </c>
      <c r="E28" s="346" t="s">
        <v>282</v>
      </c>
    </row>
    <row r="29" spans="1:5" ht="253.5" customHeight="1" x14ac:dyDescent="0.25">
      <c r="A29" s="152" t="str">
        <f t="shared" si="2"/>
        <v>PROFESIONALORIENTACIÓN A RESULTADOS</v>
      </c>
      <c r="B29" s="340" t="s">
        <v>95</v>
      </c>
      <c r="C29" s="340" t="s">
        <v>360</v>
      </c>
      <c r="D29" s="346" t="s">
        <v>612</v>
      </c>
      <c r="E29" s="346" t="s">
        <v>564</v>
      </c>
    </row>
    <row r="30" spans="1:5" ht="165" x14ac:dyDescent="0.25">
      <c r="A30" s="152" t="str">
        <f t="shared" si="2"/>
        <v>PROFESIONALORIENTACIÓN AL USUARIO Y AL CIUDADANO</v>
      </c>
      <c r="B30" s="340" t="s">
        <v>95</v>
      </c>
      <c r="C30" s="340" t="s">
        <v>359</v>
      </c>
      <c r="D30" s="346" t="s">
        <v>613</v>
      </c>
      <c r="E30" s="346" t="s">
        <v>557</v>
      </c>
    </row>
    <row r="31" spans="1:5" ht="120" x14ac:dyDescent="0.25">
      <c r="A31" s="152" t="str">
        <f t="shared" si="2"/>
        <v>PROFESIONALCOMPROMISO CON LA ORGANIZACIÓN</v>
      </c>
      <c r="B31" s="340" t="s">
        <v>95</v>
      </c>
      <c r="C31" s="340" t="s">
        <v>278</v>
      </c>
      <c r="D31" s="346" t="s">
        <v>614</v>
      </c>
      <c r="E31" s="346" t="s">
        <v>276</v>
      </c>
    </row>
    <row r="32" spans="1:5" ht="210" customHeight="1" x14ac:dyDescent="0.25">
      <c r="A32" s="152" t="str">
        <f t="shared" si="2"/>
        <v>PROFESIONALTRABAJO EN EQUIPO</v>
      </c>
      <c r="B32" s="340" t="s">
        <v>95</v>
      </c>
      <c r="C32" s="340" t="s">
        <v>420</v>
      </c>
      <c r="D32" s="346" t="s">
        <v>720</v>
      </c>
      <c r="E32" s="346" t="s">
        <v>566</v>
      </c>
    </row>
    <row r="33" spans="1:5" ht="100.5" customHeight="1" x14ac:dyDescent="0.25">
      <c r="A33" s="152" t="str">
        <f t="shared" si="2"/>
        <v>PROFESIONALADAPTACIÓN AL CAMBIO</v>
      </c>
      <c r="B33" s="340" t="s">
        <v>95</v>
      </c>
      <c r="C33" s="340" t="s">
        <v>374</v>
      </c>
      <c r="D33" s="346" t="s">
        <v>616</v>
      </c>
      <c r="E33" s="346" t="s">
        <v>541</v>
      </c>
    </row>
    <row r="34" spans="1:5" ht="120" x14ac:dyDescent="0.25">
      <c r="A34" s="152" t="str">
        <f t="shared" si="2"/>
        <v>PROFESIONALAPORTE TECNICO-PROFESIONAL</v>
      </c>
      <c r="B34" s="340" t="s">
        <v>95</v>
      </c>
      <c r="C34" s="340" t="s">
        <v>306</v>
      </c>
      <c r="D34" s="346" t="s">
        <v>629</v>
      </c>
      <c r="E34" s="346" t="s">
        <v>304</v>
      </c>
    </row>
    <row r="35" spans="1:5" ht="105" x14ac:dyDescent="0.25">
      <c r="A35" s="152" t="str">
        <f t="shared" si="2"/>
        <v xml:space="preserve">PROFESIONALCOMUNICACIÓN EFECTIVA </v>
      </c>
      <c r="B35" s="340" t="s">
        <v>95</v>
      </c>
      <c r="C35" s="340" t="s">
        <v>723</v>
      </c>
      <c r="D35" s="346" t="s">
        <v>630</v>
      </c>
      <c r="E35" s="346" t="s">
        <v>301</v>
      </c>
    </row>
    <row r="36" spans="1:5" ht="90" x14ac:dyDescent="0.25">
      <c r="A36" s="152" t="str">
        <f t="shared" si="2"/>
        <v xml:space="preserve">PROFESIONALGESTION DE PROCEDIMIENTOS </v>
      </c>
      <c r="B36" s="340" t="s">
        <v>95</v>
      </c>
      <c r="C36" s="340" t="s">
        <v>724</v>
      </c>
      <c r="D36" s="346" t="s">
        <v>631</v>
      </c>
      <c r="E36" s="346" t="s">
        <v>298</v>
      </c>
    </row>
    <row r="37" spans="1:5" ht="135" x14ac:dyDescent="0.25">
      <c r="A37" s="152" t="str">
        <f t="shared" si="2"/>
        <v xml:space="preserve">PROFESIONALINSTRUMENTACION DE DECISIONES </v>
      </c>
      <c r="B37" s="340" t="s">
        <v>95</v>
      </c>
      <c r="C37" s="340" t="s">
        <v>725</v>
      </c>
      <c r="D37" s="346" t="s">
        <v>632</v>
      </c>
      <c r="E37" s="346" t="s">
        <v>295</v>
      </c>
    </row>
    <row r="38" spans="1:5" ht="135" x14ac:dyDescent="0.25">
      <c r="A38" s="153" t="str">
        <f t="shared" si="2"/>
        <v>NIVEL PROFESIONAL CON PERSONAL A CARGOAPRENDIZAJE CONTINUO</v>
      </c>
      <c r="B38" s="341" t="s">
        <v>262</v>
      </c>
      <c r="C38" s="341" t="s">
        <v>284</v>
      </c>
      <c r="D38" s="347" t="s">
        <v>611</v>
      </c>
      <c r="E38" s="347" t="s">
        <v>282</v>
      </c>
    </row>
    <row r="39" spans="1:5" ht="244.5" customHeight="1" x14ac:dyDescent="0.25">
      <c r="A39" s="153" t="str">
        <f t="shared" si="2"/>
        <v xml:space="preserve">NIVEL PROFESIONAL CON PERSONAL A CARGOORIENTACIÓN A RESULTADOS
</v>
      </c>
      <c r="B39" s="341" t="s">
        <v>262</v>
      </c>
      <c r="C39" s="341" t="s">
        <v>726</v>
      </c>
      <c r="D39" s="347" t="s">
        <v>612</v>
      </c>
      <c r="E39" s="347" t="s">
        <v>558</v>
      </c>
    </row>
    <row r="40" spans="1:5" ht="174.75" customHeight="1" x14ac:dyDescent="0.25">
      <c r="A40" s="153" t="str">
        <f>CONCATENATE(B40,C40)</f>
        <v>NIVEL PROFESIONAL CON PERSONAL A CARGOORIENTACIÓN AL 
USUARIO Y AL 
CIUDADANO</v>
      </c>
      <c r="B40" s="341" t="s">
        <v>262</v>
      </c>
      <c r="C40" s="341" t="s">
        <v>563</v>
      </c>
      <c r="D40" s="347" t="s">
        <v>613</v>
      </c>
      <c r="E40" s="347" t="s">
        <v>557</v>
      </c>
    </row>
    <row r="41" spans="1:5" ht="57.75" customHeight="1" x14ac:dyDescent="0.25">
      <c r="A41" s="153" t="str">
        <f t="shared" si="2"/>
        <v>NIVEL PROFESIONAL CON PERSONAL A CARGOCOMPROMISO CON LA ORGANIZACIÓN</v>
      </c>
      <c r="B41" s="341" t="s">
        <v>262</v>
      </c>
      <c r="C41" s="341" t="s">
        <v>278</v>
      </c>
      <c r="D41" s="347" t="s">
        <v>614</v>
      </c>
      <c r="E41" s="347" t="s">
        <v>276</v>
      </c>
    </row>
    <row r="42" spans="1:5" ht="225.75" customHeight="1" x14ac:dyDescent="0.25">
      <c r="A42" s="153" t="str">
        <f t="shared" si="2"/>
        <v xml:space="preserve">NIVEL PROFESIONAL CON PERSONAL A CARGOTRABAJO EN EQUIPO
</v>
      </c>
      <c r="B42" s="341" t="s">
        <v>262</v>
      </c>
      <c r="C42" s="341" t="s">
        <v>477</v>
      </c>
      <c r="D42" s="347" t="s">
        <v>727</v>
      </c>
      <c r="E42" s="347" t="s">
        <v>566</v>
      </c>
    </row>
    <row r="43" spans="1:5" ht="168" customHeight="1" x14ac:dyDescent="0.25">
      <c r="A43" s="153" t="str">
        <f t="shared" si="2"/>
        <v>NIVEL PROFESIONAL CON PERSONAL A CARGOADAPTACIÓN AL CAMBIO</v>
      </c>
      <c r="B43" s="341" t="s">
        <v>262</v>
      </c>
      <c r="C43" s="341" t="s">
        <v>374</v>
      </c>
      <c r="D43" s="347" t="s">
        <v>616</v>
      </c>
      <c r="E43" s="347" t="s">
        <v>541</v>
      </c>
    </row>
    <row r="44" spans="1:5" ht="180" customHeight="1" x14ac:dyDescent="0.25">
      <c r="A44" s="153" t="str">
        <f t="shared" si="2"/>
        <v xml:space="preserve">NIVEL PROFESIONAL CON PERSONAL A CARGODIRECCION Y DESARROLLO DE PERSONAL </v>
      </c>
      <c r="B44" s="341" t="s">
        <v>262</v>
      </c>
      <c r="C44" s="341" t="s">
        <v>728</v>
      </c>
      <c r="D44" s="347" t="s">
        <v>729</v>
      </c>
      <c r="E44" s="347" t="s">
        <v>561</v>
      </c>
    </row>
    <row r="45" spans="1:5" ht="150" x14ac:dyDescent="0.25">
      <c r="A45" s="153" t="str">
        <f t="shared" si="2"/>
        <v xml:space="preserve">NIVEL PROFESIONAL CON PERSONAL A CARGOTOMA DE DECISIONES </v>
      </c>
      <c r="B45" s="341" t="s">
        <v>262</v>
      </c>
      <c r="C45" s="341" t="s">
        <v>497</v>
      </c>
      <c r="D45" s="347" t="s">
        <v>633</v>
      </c>
      <c r="E45" s="347" t="s">
        <v>562</v>
      </c>
    </row>
    <row r="46" spans="1:5" ht="135" x14ac:dyDescent="0.25">
      <c r="A46" s="154" t="str">
        <f>CONCATENATE(B46,C46)</f>
        <v>TÉCNICOAPRENDIZAJE CONTINUO</v>
      </c>
      <c r="B46" s="342" t="s">
        <v>96</v>
      </c>
      <c r="C46" s="344" t="s">
        <v>284</v>
      </c>
      <c r="D46" s="348" t="s">
        <v>611</v>
      </c>
      <c r="E46" s="348" t="s">
        <v>282</v>
      </c>
    </row>
    <row r="47" spans="1:5" ht="245.25" customHeight="1" x14ac:dyDescent="0.25">
      <c r="A47" s="154" t="str">
        <f>CONCATENATE(B47,C47)</f>
        <v>TÉCNICOORIENTACIÓN A RESULTADOS</v>
      </c>
      <c r="B47" s="342" t="s">
        <v>96</v>
      </c>
      <c r="C47" s="344" t="s">
        <v>360</v>
      </c>
      <c r="D47" s="348" t="s">
        <v>612</v>
      </c>
      <c r="E47" s="348" t="s">
        <v>564</v>
      </c>
    </row>
    <row r="48" spans="1:5" ht="165" x14ac:dyDescent="0.25">
      <c r="A48" s="154" t="str">
        <f t="shared" ref="A48:A63" si="3">CONCATENATE(B48,C48)</f>
        <v>TÉCNICOORIENTACIÓN AL 
USUARIO Y AL 
CIUDADANO</v>
      </c>
      <c r="B48" s="342" t="s">
        <v>96</v>
      </c>
      <c r="C48" s="344" t="s">
        <v>563</v>
      </c>
      <c r="D48" s="348" t="s">
        <v>613</v>
      </c>
      <c r="E48" s="348" t="s">
        <v>557</v>
      </c>
    </row>
    <row r="49" spans="1:5" ht="120" x14ac:dyDescent="0.25">
      <c r="A49" s="154" t="str">
        <f t="shared" si="3"/>
        <v>TÉCNICOCOMPROMISO CON LA ORGANIZACIÓN</v>
      </c>
      <c r="B49" s="342" t="s">
        <v>96</v>
      </c>
      <c r="C49" s="344" t="s">
        <v>278</v>
      </c>
      <c r="D49" s="348" t="s">
        <v>614</v>
      </c>
      <c r="E49" s="348" t="s">
        <v>276</v>
      </c>
    </row>
    <row r="50" spans="1:5" ht="210" x14ac:dyDescent="0.25">
      <c r="A50" s="154" t="str">
        <f t="shared" si="3"/>
        <v>TÉCNICOTRABAJO EN EQUIPO</v>
      </c>
      <c r="B50" s="342" t="s">
        <v>96</v>
      </c>
      <c r="C50" s="344" t="s">
        <v>420</v>
      </c>
      <c r="D50" s="348" t="s">
        <v>720</v>
      </c>
      <c r="E50" s="348" t="s">
        <v>566</v>
      </c>
    </row>
    <row r="51" spans="1:5" ht="90" x14ac:dyDescent="0.25">
      <c r="A51" s="154" t="str">
        <f t="shared" si="3"/>
        <v>TÉCNICO
ADAPTACIÓN AL CAMBIO</v>
      </c>
      <c r="B51" s="342" t="s">
        <v>96</v>
      </c>
      <c r="C51" s="344" t="s">
        <v>565</v>
      </c>
      <c r="D51" s="348" t="s">
        <v>616</v>
      </c>
      <c r="E51" s="348" t="s">
        <v>541</v>
      </c>
    </row>
    <row r="52" spans="1:5" ht="161.25" customHeight="1" x14ac:dyDescent="0.25">
      <c r="A52" s="154" t="str">
        <f>CONCATENATE(B52,C52)</f>
        <v xml:space="preserve">TÉCNICOCONFIABILIDAD TECNICA
</v>
      </c>
      <c r="B52" s="342" t="s">
        <v>96</v>
      </c>
      <c r="C52" s="344" t="s">
        <v>570</v>
      </c>
      <c r="D52" s="348" t="s">
        <v>624</v>
      </c>
      <c r="E52" s="348" t="s">
        <v>567</v>
      </c>
    </row>
    <row r="53" spans="1:5" ht="45" x14ac:dyDescent="0.25">
      <c r="A53" s="154" t="str">
        <f t="shared" si="3"/>
        <v>TÉCNICODISCIPLINA</v>
      </c>
      <c r="B53" s="342" t="s">
        <v>96</v>
      </c>
      <c r="C53" s="344" t="s">
        <v>518</v>
      </c>
      <c r="D53" s="348" t="s">
        <v>634</v>
      </c>
      <c r="E53" s="348" t="s">
        <v>568</v>
      </c>
    </row>
    <row r="54" spans="1:5" ht="90" x14ac:dyDescent="0.25">
      <c r="A54" s="154" t="str">
        <f t="shared" si="3"/>
        <v xml:space="preserve">TÉCNICORESPONSABILIDAD </v>
      </c>
      <c r="B54" s="342" t="s">
        <v>96</v>
      </c>
      <c r="C54" s="344" t="s">
        <v>287</v>
      </c>
      <c r="D54" s="348" t="s">
        <v>635</v>
      </c>
      <c r="E54" s="348" t="s">
        <v>285</v>
      </c>
    </row>
    <row r="55" spans="1:5" ht="135" x14ac:dyDescent="0.25">
      <c r="A55" s="155" t="str">
        <f t="shared" si="3"/>
        <v>ASISTENCIALAPRENDIZAJE CONTINUO</v>
      </c>
      <c r="B55" s="343" t="s">
        <v>97</v>
      </c>
      <c r="C55" s="343" t="s">
        <v>284</v>
      </c>
      <c r="D55" s="349" t="s">
        <v>611</v>
      </c>
      <c r="E55" s="349" t="s">
        <v>282</v>
      </c>
    </row>
    <row r="56" spans="1:5" ht="225" x14ac:dyDescent="0.25">
      <c r="A56" s="155" t="str">
        <f t="shared" si="3"/>
        <v>ASISTENCIALORIENTACIÓN A RESULTADOS</v>
      </c>
      <c r="B56" s="343" t="s">
        <v>97</v>
      </c>
      <c r="C56" s="343" t="s">
        <v>360</v>
      </c>
      <c r="D56" s="349" t="s">
        <v>612</v>
      </c>
      <c r="E56" s="349" t="s">
        <v>564</v>
      </c>
    </row>
    <row r="57" spans="1:5" ht="165" x14ac:dyDescent="0.25">
      <c r="A57" s="155" t="str">
        <f t="shared" si="3"/>
        <v>ASISTENCIALORIENTACIÓN AL 
USUARIO Y AL 
CIUDADANO</v>
      </c>
      <c r="B57" s="343" t="s">
        <v>97</v>
      </c>
      <c r="C57" s="343" t="s">
        <v>563</v>
      </c>
      <c r="D57" s="349" t="s">
        <v>613</v>
      </c>
      <c r="E57" s="349" t="s">
        <v>557</v>
      </c>
    </row>
    <row r="58" spans="1:5" ht="120" x14ac:dyDescent="0.25">
      <c r="A58" s="155" t="str">
        <f t="shared" si="3"/>
        <v>ASISTENCIALCOMPROMISO CON LA ORGANIZACIÓN</v>
      </c>
      <c r="B58" s="343" t="s">
        <v>97</v>
      </c>
      <c r="C58" s="343" t="s">
        <v>278</v>
      </c>
      <c r="D58" s="349" t="s">
        <v>614</v>
      </c>
      <c r="E58" s="349" t="s">
        <v>276</v>
      </c>
    </row>
    <row r="59" spans="1:5" ht="210" x14ac:dyDescent="0.25">
      <c r="A59" s="155" t="str">
        <f t="shared" si="3"/>
        <v>ASISTENCIALTRABAJO EN EQUIPO</v>
      </c>
      <c r="B59" s="343" t="s">
        <v>97</v>
      </c>
      <c r="C59" s="343" t="s">
        <v>420</v>
      </c>
      <c r="D59" s="349" t="s">
        <v>720</v>
      </c>
      <c r="E59" s="349" t="s">
        <v>566</v>
      </c>
    </row>
    <row r="60" spans="1:5" ht="123.75" customHeight="1" x14ac:dyDescent="0.25">
      <c r="A60" s="155" t="str">
        <f t="shared" si="3"/>
        <v>ASISTENCIALADAPTACIÓN AL CAMBIO</v>
      </c>
      <c r="B60" s="343" t="s">
        <v>97</v>
      </c>
      <c r="C60" s="343" t="s">
        <v>374</v>
      </c>
      <c r="D60" s="349" t="s">
        <v>616</v>
      </c>
      <c r="E60" s="349" t="s">
        <v>541</v>
      </c>
    </row>
    <row r="61" spans="1:5" ht="135" x14ac:dyDescent="0.25">
      <c r="A61" s="155" t="str">
        <f t="shared" si="3"/>
        <v xml:space="preserve">ASISTENCIALMANEJO DE LA INFORMACIÓN </v>
      </c>
      <c r="B61" s="343" t="s">
        <v>97</v>
      </c>
      <c r="C61" s="343" t="s">
        <v>730</v>
      </c>
      <c r="D61" s="349" t="s">
        <v>731</v>
      </c>
      <c r="E61" s="349" t="s">
        <v>270</v>
      </c>
    </row>
    <row r="62" spans="1:5" ht="60" x14ac:dyDescent="0.25">
      <c r="A62" s="155" t="str">
        <f t="shared" si="3"/>
        <v xml:space="preserve">ASISTENCIALRELACIONES INTERPERSONALES  </v>
      </c>
      <c r="B62" s="343" t="s">
        <v>97</v>
      </c>
      <c r="C62" s="343" t="s">
        <v>269</v>
      </c>
      <c r="D62" s="349" t="s">
        <v>636</v>
      </c>
      <c r="E62" s="349" t="s">
        <v>267</v>
      </c>
    </row>
    <row r="63" spans="1:5" ht="105" x14ac:dyDescent="0.25">
      <c r="A63" s="155" t="str">
        <f t="shared" si="3"/>
        <v xml:space="preserve">ASISTENCIALCOLABORACION </v>
      </c>
      <c r="B63" s="343" t="s">
        <v>97</v>
      </c>
      <c r="C63" s="343" t="s">
        <v>266</v>
      </c>
      <c r="D63" s="349" t="s">
        <v>637</v>
      </c>
      <c r="E63" s="349" t="s">
        <v>264</v>
      </c>
    </row>
    <row r="64" spans="1:5" x14ac:dyDescent="0.25">
      <c r="C64" s="147"/>
      <c r="D64" s="350"/>
      <c r="E64" s="350"/>
    </row>
  </sheetData>
  <sheetProtection algorithmName="SHA-512" hashValue="pFSQUt9aY2rjPlJedwKLeZzhHIW50JwEBdsWoQSqydML2HXlaEa/bapUtsqTj5ReV4uYagZ4/tuTBUMd2TPg/Q==" saltValue="Y090GYBzzqA9kxLR2XtAdw==" spinCount="100000"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dimension ref="A1:E42"/>
  <sheetViews>
    <sheetView topLeftCell="A16" workbookViewId="0">
      <selection activeCell="B15" sqref="B15"/>
    </sheetView>
  </sheetViews>
  <sheetFormatPr baseColWidth="10" defaultRowHeight="15" x14ac:dyDescent="0.25"/>
  <cols>
    <col min="1" max="1" width="46.140625" customWidth="1"/>
    <col min="2" max="3" width="11.42578125" style="20"/>
  </cols>
  <sheetData>
    <row r="1" spans="1:5" ht="18.75" x14ac:dyDescent="0.3">
      <c r="A1" s="21" t="s">
        <v>257</v>
      </c>
    </row>
    <row r="2" spans="1:5" ht="18.75" x14ac:dyDescent="0.3">
      <c r="A2" s="21"/>
    </row>
    <row r="3" spans="1:5" ht="15.75" x14ac:dyDescent="0.25">
      <c r="A3" s="19" t="s">
        <v>187</v>
      </c>
      <c r="B3" s="22" t="s">
        <v>188</v>
      </c>
      <c r="C3" s="22" t="s">
        <v>189</v>
      </c>
    </row>
    <row r="4" spans="1:5" x14ac:dyDescent="0.25">
      <c r="A4" s="264" t="s">
        <v>678</v>
      </c>
      <c r="B4" s="260">
        <v>10</v>
      </c>
      <c r="C4" s="260"/>
      <c r="E4" t="str">
        <f>+UPPER(A4)</f>
        <v>CONTRALOR</v>
      </c>
    </row>
    <row r="5" spans="1:5" x14ac:dyDescent="0.25">
      <c r="A5" s="264" t="s">
        <v>679</v>
      </c>
      <c r="B5" s="260">
        <v>25</v>
      </c>
      <c r="C5" s="260"/>
      <c r="E5" t="str">
        <f t="shared" ref="E5:E32" si="0">+UPPER(A5)</f>
        <v>SUBCONTRALOR</v>
      </c>
    </row>
    <row r="6" spans="1:5" x14ac:dyDescent="0.25">
      <c r="A6" s="264" t="s">
        <v>743</v>
      </c>
      <c r="B6" s="260">
        <v>39</v>
      </c>
      <c r="C6" s="260"/>
      <c r="E6" t="str">
        <f t="shared" si="0"/>
        <v>GERENTE</v>
      </c>
    </row>
    <row r="7" spans="1:5" ht="30" x14ac:dyDescent="0.25">
      <c r="A7" s="264" t="s">
        <v>680</v>
      </c>
      <c r="B7" s="260">
        <v>73</v>
      </c>
      <c r="C7" s="260"/>
      <c r="E7" t="str">
        <f t="shared" si="0"/>
        <v>SECRETARIO GENERAL DE ORGANISMO DE CONTROL</v>
      </c>
    </row>
    <row r="8" spans="1:5" x14ac:dyDescent="0.25">
      <c r="A8" s="264" t="s">
        <v>673</v>
      </c>
      <c r="B8" s="260">
        <v>35</v>
      </c>
      <c r="C8" s="260"/>
      <c r="E8" t="str">
        <f t="shared" si="0"/>
        <v>CONTRALOR_AUXILIAR</v>
      </c>
    </row>
    <row r="9" spans="1:5" ht="30" x14ac:dyDescent="0.25">
      <c r="A9" s="264" t="s">
        <v>681</v>
      </c>
      <c r="B9" s="260">
        <v>9</v>
      </c>
      <c r="C9" s="260"/>
      <c r="E9" t="str">
        <f t="shared" si="0"/>
        <v>DIRECTOR_ADMINISTRATIVO_O_FINANCIERO_O_TÉCNICO_U_OPERATIVO</v>
      </c>
    </row>
    <row r="10" spans="1:5" x14ac:dyDescent="0.25">
      <c r="A10" s="264" t="s">
        <v>675</v>
      </c>
      <c r="B10" s="260">
        <v>70</v>
      </c>
      <c r="C10" s="260"/>
      <c r="E10" t="str">
        <f t="shared" si="0"/>
        <v>SUBDIRECTOR</v>
      </c>
    </row>
    <row r="11" spans="1:5" ht="30" x14ac:dyDescent="0.25">
      <c r="A11" s="264" t="s">
        <v>682</v>
      </c>
      <c r="B11" s="260">
        <v>68</v>
      </c>
      <c r="C11" s="260"/>
      <c r="E11" t="str">
        <f t="shared" si="0"/>
        <v>SUBDIRECTOR ADMINISTRATIVO O FINANCIERO O TÉCNICO U OPERATIVO</v>
      </c>
    </row>
    <row r="12" spans="1:5" x14ac:dyDescent="0.25">
      <c r="A12" s="264" t="s">
        <v>683</v>
      </c>
      <c r="B12" s="260">
        <v>6</v>
      </c>
      <c r="C12" s="260"/>
      <c r="E12" t="str">
        <f t="shared" si="0"/>
        <v>JEFE DE OFICINA</v>
      </c>
    </row>
    <row r="13" spans="1:5" ht="45" x14ac:dyDescent="0.25">
      <c r="A13" s="264" t="s">
        <v>684</v>
      </c>
      <c r="B13" s="260">
        <v>115</v>
      </c>
      <c r="C13" s="260"/>
      <c r="E13" t="str">
        <f t="shared" si="0"/>
        <v>JEFE DE OFICINA ASESORA DE JURÍDICA O DE PLANEACIÓN O DE PRENSA O DE COMUNICACIONES.</v>
      </c>
    </row>
    <row r="14" spans="1:5" x14ac:dyDescent="0.25">
      <c r="A14" s="264" t="s">
        <v>94</v>
      </c>
      <c r="B14" s="260">
        <v>105</v>
      </c>
      <c r="C14" s="260"/>
      <c r="E14" t="str">
        <f t="shared" si="0"/>
        <v>ASESOR</v>
      </c>
    </row>
    <row r="15" spans="1:5" x14ac:dyDescent="0.25">
      <c r="A15" s="264" t="s">
        <v>664</v>
      </c>
      <c r="B15" s="260">
        <v>36</v>
      </c>
      <c r="C15" s="260"/>
      <c r="E15" t="str">
        <f t="shared" si="0"/>
        <v>AUDITOR_FISCAL_DE_CONTRALORÍA_3</v>
      </c>
    </row>
    <row r="16" spans="1:5" x14ac:dyDescent="0.25">
      <c r="A16" s="264" t="s">
        <v>663</v>
      </c>
      <c r="B16" s="260">
        <v>36</v>
      </c>
      <c r="C16" s="260"/>
      <c r="E16" t="str">
        <f t="shared" si="0"/>
        <v>AUDITOR_FISCAL_DE_CONTRALORÍA_2</v>
      </c>
    </row>
    <row r="17" spans="1:5" x14ac:dyDescent="0.25">
      <c r="A17" s="264" t="s">
        <v>662</v>
      </c>
      <c r="B17" s="260">
        <v>36</v>
      </c>
      <c r="C17" s="260"/>
      <c r="E17" t="str">
        <f t="shared" si="0"/>
        <v>AUDITOR_FISCAL_DE_CONTRALORÍA_1</v>
      </c>
    </row>
    <row r="18" spans="1:5" x14ac:dyDescent="0.25">
      <c r="A18" s="264" t="s">
        <v>685</v>
      </c>
      <c r="B18" s="260">
        <v>215</v>
      </c>
      <c r="C18" s="260"/>
      <c r="E18" t="str">
        <f t="shared" si="0"/>
        <v>ALMACENISTA GENERAL</v>
      </c>
    </row>
    <row r="19" spans="1:5" x14ac:dyDescent="0.25">
      <c r="A19" s="264" t="s">
        <v>686</v>
      </c>
      <c r="B19" s="260">
        <v>222</v>
      </c>
      <c r="C19" s="260"/>
      <c r="E19" t="str">
        <f t="shared" si="0"/>
        <v>PROFESIONAL ESPECIALIZADO</v>
      </c>
    </row>
    <row r="20" spans="1:5" x14ac:dyDescent="0.25">
      <c r="A20" s="264" t="s">
        <v>687</v>
      </c>
      <c r="B20" s="260">
        <v>219</v>
      </c>
      <c r="C20" s="260"/>
      <c r="E20" t="str">
        <f t="shared" si="0"/>
        <v>PROFESIONAL UNIVERSITARIO</v>
      </c>
    </row>
    <row r="21" spans="1:5" x14ac:dyDescent="0.25">
      <c r="A21" s="264" t="s">
        <v>688</v>
      </c>
      <c r="B21" s="260">
        <v>201</v>
      </c>
      <c r="C21" s="260"/>
      <c r="E21" t="str">
        <f t="shared" si="0"/>
        <v>TESORERO GENERAL</v>
      </c>
    </row>
    <row r="22" spans="1:5" x14ac:dyDescent="0.25">
      <c r="A22" s="264" t="s">
        <v>689</v>
      </c>
      <c r="B22" s="260">
        <v>367</v>
      </c>
      <c r="C22" s="260"/>
      <c r="E22" t="str">
        <f t="shared" si="0"/>
        <v>TÉCNICO ADMINISTRATIVO</v>
      </c>
    </row>
    <row r="23" spans="1:5" x14ac:dyDescent="0.25">
      <c r="A23" s="264" t="s">
        <v>690</v>
      </c>
      <c r="B23" s="260">
        <v>314</v>
      </c>
      <c r="C23" s="260"/>
      <c r="E23" t="str">
        <f t="shared" si="0"/>
        <v>TÉCNICO_OPERATIVO</v>
      </c>
    </row>
    <row r="24" spans="1:5" x14ac:dyDescent="0.25">
      <c r="A24" s="264" t="s">
        <v>691</v>
      </c>
      <c r="B24" s="260">
        <v>425</v>
      </c>
      <c r="C24" s="260"/>
      <c r="E24" t="str">
        <f t="shared" si="0"/>
        <v>SECRETARIO EJECUTIVO</v>
      </c>
    </row>
    <row r="25" spans="1:5" x14ac:dyDescent="0.25">
      <c r="A25" s="264" t="s">
        <v>692</v>
      </c>
      <c r="B25" s="260">
        <v>440</v>
      </c>
      <c r="C25" s="260"/>
      <c r="E25" t="str">
        <f t="shared" si="0"/>
        <v>SECRETARIO</v>
      </c>
    </row>
    <row r="26" spans="1:5" x14ac:dyDescent="0.25">
      <c r="A26" s="264" t="s">
        <v>693</v>
      </c>
      <c r="B26" s="260">
        <v>407</v>
      </c>
      <c r="C26" s="260"/>
      <c r="E26" t="str">
        <f t="shared" si="0"/>
        <v>AUXILIAR ADMINISTRATIVO</v>
      </c>
    </row>
    <row r="27" spans="1:5" ht="15.75" x14ac:dyDescent="0.25">
      <c r="A27" s="265" t="s">
        <v>694</v>
      </c>
      <c r="B27" s="266">
        <v>470</v>
      </c>
      <c r="C27" s="260"/>
      <c r="E27" t="str">
        <f t="shared" si="0"/>
        <v>AUXILIAR DE SERVICIOS GENERALES</v>
      </c>
    </row>
    <row r="28" spans="1:5" x14ac:dyDescent="0.25">
      <c r="A28" s="264" t="s">
        <v>695</v>
      </c>
      <c r="B28" s="260">
        <v>472</v>
      </c>
      <c r="C28" s="260"/>
      <c r="E28" t="str">
        <f t="shared" si="0"/>
        <v>AYUDANTE</v>
      </c>
    </row>
    <row r="29" spans="1:5" x14ac:dyDescent="0.25">
      <c r="A29" s="264" t="s">
        <v>696</v>
      </c>
      <c r="B29" s="260">
        <v>482</v>
      </c>
      <c r="C29" s="260"/>
      <c r="E29" t="str">
        <f t="shared" si="0"/>
        <v>CONDUCTOR MECÁNICO</v>
      </c>
    </row>
    <row r="30" spans="1:5" x14ac:dyDescent="0.25">
      <c r="A30" s="264" t="s">
        <v>697</v>
      </c>
      <c r="B30" s="260">
        <v>480</v>
      </c>
      <c r="C30" s="260"/>
      <c r="E30" t="str">
        <f t="shared" si="0"/>
        <v>CONDUCTOR</v>
      </c>
    </row>
    <row r="31" spans="1:5" x14ac:dyDescent="0.25">
      <c r="A31" s="264" t="s">
        <v>698</v>
      </c>
      <c r="B31" s="260">
        <v>490</v>
      </c>
      <c r="C31" s="260"/>
      <c r="E31" t="str">
        <f t="shared" si="0"/>
        <v>OPERARIO CALIFICADO</v>
      </c>
    </row>
    <row r="32" spans="1:5" x14ac:dyDescent="0.25">
      <c r="A32" s="264" t="s">
        <v>699</v>
      </c>
      <c r="B32" s="260">
        <v>487</v>
      </c>
      <c r="C32" s="260"/>
      <c r="E32" t="str">
        <f t="shared" si="0"/>
        <v>OPERARIO</v>
      </c>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sheetData>
  <sheetProtection algorithmName="SHA-512" hashValue="bqX8WI3elXRaraytgTHjTeGCAAlbDmKlgPnz2evlnW6eUgTJM7tlaG04ddvdwdYYNTiSjJRKS4ItjVLO3+Gv4A==" saltValue="2W1ujFmW3UfijkDShklPD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0CEF-2E30-496A-A413-BC686445FE61}">
  <dimension ref="A1:F125"/>
  <sheetViews>
    <sheetView zoomScale="70" zoomScaleNormal="70" workbookViewId="0">
      <selection activeCell="B122" sqref="B122"/>
    </sheetView>
  </sheetViews>
  <sheetFormatPr baseColWidth="10" defaultRowHeight="15" x14ac:dyDescent="0.25"/>
  <cols>
    <col min="1" max="1" width="24.5703125" style="463" customWidth="1"/>
    <col min="2" max="2" width="208.5703125" style="445" bestFit="1" customWidth="1"/>
    <col min="3" max="3" width="139.28515625" style="445" bestFit="1" customWidth="1"/>
    <col min="4" max="16384" width="11.42578125" style="445"/>
  </cols>
  <sheetData>
    <row r="1" spans="1:6" ht="30.75" thickBot="1" x14ac:dyDescent="0.3">
      <c r="A1" s="443" t="s">
        <v>745</v>
      </c>
      <c r="B1" s="444" t="s">
        <v>746</v>
      </c>
      <c r="C1" s="444" t="s">
        <v>747</v>
      </c>
    </row>
    <row r="2" spans="1:6" ht="15.75" thickBot="1" x14ac:dyDescent="0.3">
      <c r="A2" s="446"/>
      <c r="B2" s="447" t="s">
        <v>748</v>
      </c>
      <c r="C2" s="464" t="s">
        <v>748</v>
      </c>
    </row>
    <row r="3" spans="1:6" ht="28.5" x14ac:dyDescent="0.25">
      <c r="A3" s="664" t="s">
        <v>748</v>
      </c>
      <c r="B3" s="448" t="s">
        <v>749</v>
      </c>
      <c r="C3" s="449" t="s">
        <v>750</v>
      </c>
      <c r="F3" s="445">
        <v>1</v>
      </c>
    </row>
    <row r="4" spans="1:6" ht="28.5" x14ac:dyDescent="0.25">
      <c r="A4" s="665"/>
      <c r="B4" s="450" t="s">
        <v>751</v>
      </c>
      <c r="C4" s="451" t="s">
        <v>752</v>
      </c>
      <c r="F4" s="445">
        <v>2</v>
      </c>
    </row>
    <row r="5" spans="1:6" ht="28.5" x14ac:dyDescent="0.25">
      <c r="A5" s="665"/>
      <c r="B5" s="450" t="s">
        <v>753</v>
      </c>
      <c r="C5" s="451" t="s">
        <v>754</v>
      </c>
      <c r="F5" s="445">
        <v>3</v>
      </c>
    </row>
    <row r="6" spans="1:6" ht="28.5" x14ac:dyDescent="0.25">
      <c r="A6" s="665"/>
      <c r="B6" s="450" t="s">
        <v>756</v>
      </c>
      <c r="C6" s="451" t="s">
        <v>755</v>
      </c>
      <c r="F6" s="445">
        <v>4</v>
      </c>
    </row>
    <row r="7" spans="1:6" ht="28.5" x14ac:dyDescent="0.25">
      <c r="A7" s="665"/>
      <c r="C7" s="451" t="s">
        <v>757</v>
      </c>
      <c r="F7" s="445">
        <v>5</v>
      </c>
    </row>
    <row r="8" spans="1:6" x14ac:dyDescent="0.25">
      <c r="A8" s="665"/>
      <c r="B8" s="450" t="s">
        <v>758</v>
      </c>
      <c r="C8" s="451" t="s">
        <v>759</v>
      </c>
    </row>
    <row r="9" spans="1:6" ht="28.5" x14ac:dyDescent="0.25">
      <c r="A9" s="665"/>
      <c r="B9" s="450" t="s">
        <v>760</v>
      </c>
      <c r="C9" s="451" t="s">
        <v>761</v>
      </c>
    </row>
    <row r="10" spans="1:6" ht="28.5" x14ac:dyDescent="0.25">
      <c r="A10" s="665"/>
      <c r="B10" s="450" t="s">
        <v>762</v>
      </c>
      <c r="C10" s="451" t="s">
        <v>763</v>
      </c>
    </row>
    <row r="11" spans="1:6" ht="15.75" thickBot="1" x14ac:dyDescent="0.3">
      <c r="A11" s="665"/>
      <c r="B11" s="450" t="s">
        <v>764</v>
      </c>
      <c r="C11" s="462" t="s">
        <v>765</v>
      </c>
    </row>
    <row r="12" spans="1:6" ht="15.75" thickBot="1" x14ac:dyDescent="0.3">
      <c r="A12" s="665"/>
      <c r="B12" s="450" t="s">
        <v>766</v>
      </c>
      <c r="C12" s="464" t="s">
        <v>693</v>
      </c>
    </row>
    <row r="13" spans="1:6" ht="28.5" x14ac:dyDescent="0.25">
      <c r="A13" s="665"/>
      <c r="B13" s="450" t="s">
        <v>767</v>
      </c>
      <c r="C13" s="452" t="s">
        <v>790</v>
      </c>
    </row>
    <row r="14" spans="1:6" x14ac:dyDescent="0.25">
      <c r="A14" s="665"/>
      <c r="B14" s="450" t="s">
        <v>768</v>
      </c>
      <c r="C14" s="453" t="s">
        <v>792</v>
      </c>
    </row>
    <row r="15" spans="1:6" ht="28.5" x14ac:dyDescent="0.25">
      <c r="A15" s="665"/>
      <c r="B15" s="450" t="s">
        <v>769</v>
      </c>
      <c r="C15" s="453" t="s">
        <v>794</v>
      </c>
    </row>
    <row r="16" spans="1:6" ht="28.5" x14ac:dyDescent="0.25">
      <c r="A16" s="665"/>
      <c r="B16" s="450" t="s">
        <v>770</v>
      </c>
      <c r="C16" s="453" t="s">
        <v>796</v>
      </c>
    </row>
    <row r="17" spans="1:3" ht="28.5" x14ac:dyDescent="0.25">
      <c r="A17" s="665"/>
      <c r="B17" s="450" t="s">
        <v>771</v>
      </c>
      <c r="C17" s="453" t="s">
        <v>798</v>
      </c>
    </row>
    <row r="18" spans="1:3" x14ac:dyDescent="0.25">
      <c r="A18" s="665"/>
      <c r="B18" s="450" t="s">
        <v>772</v>
      </c>
      <c r="C18" s="453" t="s">
        <v>800</v>
      </c>
    </row>
    <row r="19" spans="1:3" ht="28.5" x14ac:dyDescent="0.25">
      <c r="A19" s="665"/>
      <c r="B19" s="450" t="s">
        <v>773</v>
      </c>
      <c r="C19" s="453" t="s">
        <v>802</v>
      </c>
    </row>
    <row r="20" spans="1:3" ht="28.5" x14ac:dyDescent="0.25">
      <c r="A20" s="665"/>
      <c r="B20" s="450" t="s">
        <v>774</v>
      </c>
      <c r="C20" s="453" t="s">
        <v>804</v>
      </c>
    </row>
    <row r="21" spans="1:3" ht="15.75" thickBot="1" x14ac:dyDescent="0.3">
      <c r="A21" s="665"/>
      <c r="B21" s="450" t="s">
        <v>775</v>
      </c>
      <c r="C21" s="466" t="s">
        <v>806</v>
      </c>
    </row>
    <row r="22" spans="1:3" ht="15.75" thickBot="1" x14ac:dyDescent="0.3">
      <c r="A22" s="665"/>
      <c r="B22" s="465" t="s">
        <v>776</v>
      </c>
      <c r="C22" s="468" t="s">
        <v>898</v>
      </c>
    </row>
    <row r="23" spans="1:3" x14ac:dyDescent="0.25">
      <c r="A23" s="665"/>
      <c r="B23" s="465" t="s">
        <v>777</v>
      </c>
      <c r="C23" s="467" t="s">
        <v>899</v>
      </c>
    </row>
    <row r="24" spans="1:3" x14ac:dyDescent="0.25">
      <c r="A24" s="665"/>
      <c r="B24" s="465" t="s">
        <v>778</v>
      </c>
      <c r="C24" s="453" t="s">
        <v>900</v>
      </c>
    </row>
    <row r="25" spans="1:3" x14ac:dyDescent="0.25">
      <c r="A25" s="665"/>
      <c r="B25" s="465" t="s">
        <v>779</v>
      </c>
      <c r="C25" s="453" t="s">
        <v>901</v>
      </c>
    </row>
    <row r="26" spans="1:3" x14ac:dyDescent="0.25">
      <c r="A26" s="665"/>
      <c r="B26" s="465" t="s">
        <v>780</v>
      </c>
      <c r="C26" s="453" t="s">
        <v>902</v>
      </c>
    </row>
    <row r="27" spans="1:3" ht="29.25" thickBot="1" x14ac:dyDescent="0.3">
      <c r="A27" s="665"/>
      <c r="B27" s="465" t="s">
        <v>781</v>
      </c>
      <c r="C27" s="462" t="s">
        <v>903</v>
      </c>
    </row>
    <row r="28" spans="1:3" ht="15.75" thickBot="1" x14ac:dyDescent="0.3">
      <c r="A28" s="665"/>
      <c r="B28" s="465" t="s">
        <v>782</v>
      </c>
      <c r="C28" s="469" t="s">
        <v>697</v>
      </c>
    </row>
    <row r="29" spans="1:3" x14ac:dyDescent="0.25">
      <c r="A29" s="665"/>
      <c r="B29" s="450" t="s">
        <v>783</v>
      </c>
      <c r="C29" s="467" t="s">
        <v>824</v>
      </c>
    </row>
    <row r="30" spans="1:3" ht="28.5" x14ac:dyDescent="0.25">
      <c r="A30" s="665"/>
      <c r="B30" s="450" t="s">
        <v>784</v>
      </c>
      <c r="C30" s="453" t="s">
        <v>826</v>
      </c>
    </row>
    <row r="31" spans="1:3" x14ac:dyDescent="0.25">
      <c r="A31" s="665"/>
      <c r="B31" s="450" t="s">
        <v>785</v>
      </c>
      <c r="C31" s="453" t="s">
        <v>828</v>
      </c>
    </row>
    <row r="32" spans="1:3" x14ac:dyDescent="0.25">
      <c r="A32" s="665"/>
      <c r="B32" s="450" t="s">
        <v>786</v>
      </c>
      <c r="C32" s="453" t="s">
        <v>830</v>
      </c>
    </row>
    <row r="33" spans="1:3" x14ac:dyDescent="0.25">
      <c r="A33" s="665"/>
      <c r="B33" s="450" t="s">
        <v>787</v>
      </c>
      <c r="C33" s="453" t="s">
        <v>832</v>
      </c>
    </row>
    <row r="34" spans="1:3" ht="15.75" thickBot="1" x14ac:dyDescent="0.3">
      <c r="A34" s="666"/>
      <c r="B34" s="454" t="s">
        <v>788</v>
      </c>
      <c r="C34" s="453" t="s">
        <v>834</v>
      </c>
    </row>
    <row r="35" spans="1:3" ht="15.75" thickBot="1" x14ac:dyDescent="0.3">
      <c r="A35" s="446"/>
      <c r="B35" s="447" t="s">
        <v>693</v>
      </c>
      <c r="C35" s="470" t="s">
        <v>806</v>
      </c>
    </row>
    <row r="36" spans="1:3" ht="15.75" thickBot="1" x14ac:dyDescent="0.3">
      <c r="A36" s="664" t="s">
        <v>693</v>
      </c>
      <c r="B36" s="452" t="s">
        <v>789</v>
      </c>
      <c r="C36" s="471" t="s">
        <v>873</v>
      </c>
    </row>
    <row r="37" spans="1:3" x14ac:dyDescent="0.25">
      <c r="A37" s="665"/>
      <c r="B37" s="453" t="s">
        <v>791</v>
      </c>
      <c r="C37" s="472" t="s">
        <v>846</v>
      </c>
    </row>
    <row r="38" spans="1:3" x14ac:dyDescent="0.25">
      <c r="A38" s="665"/>
      <c r="B38" s="453" t="s">
        <v>793</v>
      </c>
      <c r="C38" s="473" t="s">
        <v>848</v>
      </c>
    </row>
    <row r="39" spans="1:3" x14ac:dyDescent="0.25">
      <c r="A39" s="665"/>
      <c r="B39" s="453" t="s">
        <v>795</v>
      </c>
      <c r="C39" s="473" t="s">
        <v>850</v>
      </c>
    </row>
    <row r="40" spans="1:3" x14ac:dyDescent="0.25">
      <c r="A40" s="665"/>
      <c r="B40" s="453" t="s">
        <v>797</v>
      </c>
      <c r="C40" s="473" t="s">
        <v>852</v>
      </c>
    </row>
    <row r="41" spans="1:3" x14ac:dyDescent="0.25">
      <c r="A41" s="665"/>
      <c r="B41" s="453" t="s">
        <v>799</v>
      </c>
      <c r="C41" s="473" t="s">
        <v>854</v>
      </c>
    </row>
    <row r="42" spans="1:3" x14ac:dyDescent="0.25">
      <c r="A42" s="665"/>
      <c r="B42" s="453" t="s">
        <v>801</v>
      </c>
      <c r="C42" s="474" t="s">
        <v>856</v>
      </c>
    </row>
    <row r="43" spans="1:3" x14ac:dyDescent="0.25">
      <c r="A43" s="665"/>
      <c r="B43" s="453" t="s">
        <v>803</v>
      </c>
      <c r="C43" s="473" t="s">
        <v>832</v>
      </c>
    </row>
    <row r="44" spans="1:3" x14ac:dyDescent="0.25">
      <c r="A44" s="665"/>
      <c r="B44" s="453" t="s">
        <v>805</v>
      </c>
      <c r="C44" s="473" t="s">
        <v>834</v>
      </c>
    </row>
    <row r="45" spans="1:3" ht="15.75" thickBot="1" x14ac:dyDescent="0.3">
      <c r="A45" s="665"/>
      <c r="B45" s="453" t="s">
        <v>807</v>
      </c>
      <c r="C45" s="475" t="s">
        <v>806</v>
      </c>
    </row>
    <row r="46" spans="1:3" ht="15.75" thickBot="1" x14ac:dyDescent="0.3">
      <c r="A46" s="665"/>
      <c r="B46" s="453" t="s">
        <v>808</v>
      </c>
      <c r="C46" s="471" t="s">
        <v>874</v>
      </c>
    </row>
    <row r="47" spans="1:3" ht="28.5" x14ac:dyDescent="0.25">
      <c r="A47" s="665"/>
      <c r="B47" s="453" t="s">
        <v>809</v>
      </c>
      <c r="C47" s="472" t="s">
        <v>865</v>
      </c>
    </row>
    <row r="48" spans="1:3" x14ac:dyDescent="0.25">
      <c r="A48" s="665"/>
      <c r="B48" s="453" t="s">
        <v>810</v>
      </c>
      <c r="C48" s="474" t="s">
        <v>867</v>
      </c>
    </row>
    <row r="49" spans="1:3" x14ac:dyDescent="0.25">
      <c r="A49" s="665"/>
      <c r="B49" s="453" t="s">
        <v>811</v>
      </c>
      <c r="C49" s="473" t="s">
        <v>832</v>
      </c>
    </row>
    <row r="50" spans="1:3" ht="15.75" thickBot="1" x14ac:dyDescent="0.3">
      <c r="A50" s="665"/>
      <c r="B50" s="453" t="s">
        <v>812</v>
      </c>
      <c r="C50" s="476" t="s">
        <v>806</v>
      </c>
    </row>
    <row r="51" spans="1:3" x14ac:dyDescent="0.25">
      <c r="A51" s="665"/>
      <c r="B51" s="453" t="s">
        <v>813</v>
      </c>
    </row>
    <row r="52" spans="1:3" x14ac:dyDescent="0.25">
      <c r="A52" s="665"/>
      <c r="B52" s="453" t="s">
        <v>814</v>
      </c>
    </row>
    <row r="53" spans="1:3" x14ac:dyDescent="0.25">
      <c r="A53" s="665"/>
      <c r="B53" s="453" t="s">
        <v>815</v>
      </c>
    </row>
    <row r="54" spans="1:3" x14ac:dyDescent="0.25">
      <c r="A54" s="665"/>
      <c r="B54" s="453" t="s">
        <v>816</v>
      </c>
    </row>
    <row r="55" spans="1:3" ht="28.5" x14ac:dyDescent="0.25">
      <c r="A55" s="665"/>
      <c r="B55" s="453" t="s">
        <v>817</v>
      </c>
    </row>
    <row r="56" spans="1:3" x14ac:dyDescent="0.25">
      <c r="A56" s="665"/>
      <c r="B56" s="453" t="s">
        <v>818</v>
      </c>
    </row>
    <row r="57" spans="1:3" x14ac:dyDescent="0.25">
      <c r="A57" s="665"/>
      <c r="B57" s="453" t="s">
        <v>819</v>
      </c>
    </row>
    <row r="58" spans="1:3" x14ac:dyDescent="0.25">
      <c r="A58" s="665"/>
      <c r="B58" s="453" t="s">
        <v>820</v>
      </c>
    </row>
    <row r="59" spans="1:3" x14ac:dyDescent="0.25">
      <c r="A59" s="665"/>
      <c r="B59" s="453" t="s">
        <v>821</v>
      </c>
    </row>
    <row r="60" spans="1:3" ht="15.75" thickBot="1" x14ac:dyDescent="0.3">
      <c r="A60" s="666"/>
      <c r="B60" s="477" t="s">
        <v>822</v>
      </c>
    </row>
    <row r="61" spans="1:3" ht="15.75" thickBot="1" x14ac:dyDescent="0.3">
      <c r="A61" s="670" t="s">
        <v>692</v>
      </c>
      <c r="B61" s="455" t="s">
        <v>898</v>
      </c>
    </row>
    <row r="62" spans="1:3" x14ac:dyDescent="0.25">
      <c r="A62" s="671"/>
      <c r="B62" s="456" t="s">
        <v>875</v>
      </c>
    </row>
    <row r="63" spans="1:3" x14ac:dyDescent="0.25">
      <c r="A63" s="671"/>
      <c r="B63" s="457" t="s">
        <v>876</v>
      </c>
    </row>
    <row r="64" spans="1:3" x14ac:dyDescent="0.25">
      <c r="A64" s="671"/>
      <c r="B64" s="457" t="s">
        <v>877</v>
      </c>
    </row>
    <row r="65" spans="1:2" x14ac:dyDescent="0.25">
      <c r="A65" s="671"/>
      <c r="B65" s="457" t="s">
        <v>878</v>
      </c>
    </row>
    <row r="66" spans="1:2" x14ac:dyDescent="0.25">
      <c r="A66" s="671"/>
      <c r="B66" s="457" t="s">
        <v>879</v>
      </c>
    </row>
    <row r="67" spans="1:2" ht="28.5" x14ac:dyDescent="0.25">
      <c r="A67" s="671"/>
      <c r="B67" s="457" t="s">
        <v>880</v>
      </c>
    </row>
    <row r="68" spans="1:2" x14ac:dyDescent="0.25">
      <c r="A68" s="671"/>
      <c r="B68" s="457" t="s">
        <v>881</v>
      </c>
    </row>
    <row r="69" spans="1:2" x14ac:dyDescent="0.25">
      <c r="A69" s="671"/>
      <c r="B69" s="457" t="s">
        <v>882</v>
      </c>
    </row>
    <row r="70" spans="1:2" x14ac:dyDescent="0.25">
      <c r="A70" s="671"/>
      <c r="B70" s="457" t="s">
        <v>883</v>
      </c>
    </row>
    <row r="71" spans="1:2" x14ac:dyDescent="0.25">
      <c r="A71" s="671"/>
      <c r="B71" s="457" t="s">
        <v>884</v>
      </c>
    </row>
    <row r="72" spans="1:2" x14ac:dyDescent="0.25">
      <c r="A72" s="671"/>
      <c r="B72" s="457" t="s">
        <v>885</v>
      </c>
    </row>
    <row r="73" spans="1:2" x14ac:dyDescent="0.25">
      <c r="A73" s="671"/>
      <c r="B73" s="457" t="s">
        <v>886</v>
      </c>
    </row>
    <row r="74" spans="1:2" x14ac:dyDescent="0.25">
      <c r="A74" s="671"/>
      <c r="B74" s="457" t="s">
        <v>887</v>
      </c>
    </row>
    <row r="75" spans="1:2" x14ac:dyDescent="0.25">
      <c r="A75" s="671"/>
      <c r="B75" s="457" t="s">
        <v>888</v>
      </c>
    </row>
    <row r="76" spans="1:2" x14ac:dyDescent="0.25">
      <c r="A76" s="671"/>
      <c r="B76" s="457" t="s">
        <v>889</v>
      </c>
    </row>
    <row r="77" spans="1:2" x14ac:dyDescent="0.25">
      <c r="A77" s="671"/>
      <c r="B77" s="457" t="s">
        <v>890</v>
      </c>
    </row>
    <row r="78" spans="1:2" x14ac:dyDescent="0.25">
      <c r="A78" s="671"/>
      <c r="B78" s="457" t="s">
        <v>891</v>
      </c>
    </row>
    <row r="79" spans="1:2" x14ac:dyDescent="0.25">
      <c r="A79" s="671"/>
      <c r="B79" s="457" t="s">
        <v>892</v>
      </c>
    </row>
    <row r="80" spans="1:2" x14ac:dyDescent="0.25">
      <c r="A80" s="671"/>
      <c r="B80" s="457" t="s">
        <v>893</v>
      </c>
    </row>
    <row r="81" spans="1:2" x14ac:dyDescent="0.25">
      <c r="A81" s="671"/>
      <c r="B81" s="457" t="s">
        <v>894</v>
      </c>
    </row>
    <row r="82" spans="1:2" ht="28.5" x14ac:dyDescent="0.25">
      <c r="A82" s="671"/>
      <c r="B82" s="457" t="s">
        <v>895</v>
      </c>
    </row>
    <row r="83" spans="1:2" x14ac:dyDescent="0.25">
      <c r="A83" s="671"/>
      <c r="B83" s="457" t="s">
        <v>896</v>
      </c>
    </row>
    <row r="84" spans="1:2" x14ac:dyDescent="0.25">
      <c r="A84" s="671"/>
      <c r="B84" s="457" t="s">
        <v>897</v>
      </c>
    </row>
    <row r="85" spans="1:2" x14ac:dyDescent="0.25">
      <c r="A85" s="671"/>
      <c r="B85" s="457" t="s">
        <v>821</v>
      </c>
    </row>
    <row r="86" spans="1:2" ht="15.75" thickBot="1" x14ac:dyDescent="0.3">
      <c r="A86" s="672"/>
      <c r="B86" s="458" t="s">
        <v>822</v>
      </c>
    </row>
    <row r="87" spans="1:2" ht="15.75" thickBot="1" x14ac:dyDescent="0.3">
      <c r="A87" s="459"/>
      <c r="B87" s="455" t="s">
        <v>697</v>
      </c>
    </row>
    <row r="88" spans="1:2" x14ac:dyDescent="0.25">
      <c r="A88" s="664" t="s">
        <v>697</v>
      </c>
      <c r="B88" s="452" t="s">
        <v>823</v>
      </c>
    </row>
    <row r="89" spans="1:2" x14ac:dyDescent="0.25">
      <c r="A89" s="665"/>
      <c r="B89" s="453" t="s">
        <v>825</v>
      </c>
    </row>
    <row r="90" spans="1:2" x14ac:dyDescent="0.25">
      <c r="A90" s="665"/>
      <c r="B90" s="453" t="s">
        <v>827</v>
      </c>
    </row>
    <row r="91" spans="1:2" x14ac:dyDescent="0.25">
      <c r="A91" s="665"/>
      <c r="B91" s="453" t="s">
        <v>829</v>
      </c>
    </row>
    <row r="92" spans="1:2" x14ac:dyDescent="0.25">
      <c r="A92" s="665"/>
      <c r="B92" s="453" t="s">
        <v>831</v>
      </c>
    </row>
    <row r="93" spans="1:2" x14ac:dyDescent="0.25">
      <c r="A93" s="665"/>
      <c r="B93" s="453" t="s">
        <v>833</v>
      </c>
    </row>
    <row r="94" spans="1:2" x14ac:dyDescent="0.25">
      <c r="A94" s="665"/>
      <c r="B94" s="453" t="s">
        <v>835</v>
      </c>
    </row>
    <row r="95" spans="1:2" x14ac:dyDescent="0.25">
      <c r="A95" s="665"/>
      <c r="B95" s="453" t="s">
        <v>836</v>
      </c>
    </row>
    <row r="96" spans="1:2" x14ac:dyDescent="0.25">
      <c r="A96" s="665"/>
      <c r="B96" s="453" t="s">
        <v>837</v>
      </c>
    </row>
    <row r="97" spans="1:2" x14ac:dyDescent="0.25">
      <c r="A97" s="665"/>
      <c r="B97" s="453" t="s">
        <v>838</v>
      </c>
    </row>
    <row r="98" spans="1:2" x14ac:dyDescent="0.25">
      <c r="A98" s="665"/>
      <c r="B98" s="453" t="s">
        <v>839</v>
      </c>
    </row>
    <row r="99" spans="1:2" x14ac:dyDescent="0.25">
      <c r="A99" s="665"/>
      <c r="B99" s="453" t="s">
        <v>840</v>
      </c>
    </row>
    <row r="100" spans="1:2" ht="28.5" x14ac:dyDescent="0.25">
      <c r="A100" s="665"/>
      <c r="B100" s="453" t="s">
        <v>841</v>
      </c>
    </row>
    <row r="101" spans="1:2" x14ac:dyDescent="0.25">
      <c r="A101" s="665"/>
      <c r="B101" s="453" t="s">
        <v>842</v>
      </c>
    </row>
    <row r="102" spans="1:2" x14ac:dyDescent="0.25">
      <c r="A102" s="665"/>
      <c r="B102" s="453" t="s">
        <v>843</v>
      </c>
    </row>
    <row r="103" spans="1:2" ht="15.75" thickBot="1" x14ac:dyDescent="0.3">
      <c r="A103" s="666"/>
      <c r="B103" s="460" t="s">
        <v>844</v>
      </c>
    </row>
    <row r="104" spans="1:2" ht="15.75" thickBot="1" x14ac:dyDescent="0.3">
      <c r="A104" s="446"/>
      <c r="B104" s="461" t="s">
        <v>873</v>
      </c>
    </row>
    <row r="105" spans="1:2" x14ac:dyDescent="0.25">
      <c r="A105" s="664" t="s">
        <v>694</v>
      </c>
      <c r="B105" s="452" t="s">
        <v>845</v>
      </c>
    </row>
    <row r="106" spans="1:2" x14ac:dyDescent="0.25">
      <c r="A106" s="665"/>
      <c r="B106" s="453" t="s">
        <v>847</v>
      </c>
    </row>
    <row r="107" spans="1:2" x14ac:dyDescent="0.25">
      <c r="A107" s="665"/>
      <c r="B107" s="453" t="s">
        <v>849</v>
      </c>
    </row>
    <row r="108" spans="1:2" x14ac:dyDescent="0.25">
      <c r="A108" s="665"/>
      <c r="B108" s="453" t="s">
        <v>851</v>
      </c>
    </row>
    <row r="109" spans="1:2" x14ac:dyDescent="0.25">
      <c r="A109" s="665"/>
      <c r="B109" s="453" t="s">
        <v>853</v>
      </c>
    </row>
    <row r="110" spans="1:2" x14ac:dyDescent="0.25">
      <c r="A110" s="665"/>
      <c r="B110" s="453" t="s">
        <v>855</v>
      </c>
    </row>
    <row r="111" spans="1:2" x14ac:dyDescent="0.25">
      <c r="A111" s="665"/>
      <c r="B111" s="453" t="s">
        <v>857</v>
      </c>
    </row>
    <row r="112" spans="1:2" x14ac:dyDescent="0.25">
      <c r="A112" s="665"/>
      <c r="B112" s="453" t="s">
        <v>858</v>
      </c>
    </row>
    <row r="113" spans="1:2" ht="28.5" x14ac:dyDescent="0.25">
      <c r="A113" s="665"/>
      <c r="B113" s="453" t="s">
        <v>859</v>
      </c>
    </row>
    <row r="114" spans="1:2" x14ac:dyDescent="0.25">
      <c r="A114" s="665"/>
      <c r="B114" s="453" t="s">
        <v>860</v>
      </c>
    </row>
    <row r="115" spans="1:2" x14ac:dyDescent="0.25">
      <c r="A115" s="665"/>
      <c r="B115" s="453" t="s">
        <v>861</v>
      </c>
    </row>
    <row r="116" spans="1:2" x14ac:dyDescent="0.25">
      <c r="A116" s="665"/>
      <c r="B116" s="453" t="s">
        <v>862</v>
      </c>
    </row>
    <row r="117" spans="1:2" ht="15.75" thickBot="1" x14ac:dyDescent="0.3">
      <c r="A117" s="666"/>
      <c r="B117" s="462" t="s">
        <v>863</v>
      </c>
    </row>
    <row r="118" spans="1:2" ht="15.75" thickBot="1" x14ac:dyDescent="0.3">
      <c r="A118" s="446"/>
      <c r="B118" s="478" t="s">
        <v>874</v>
      </c>
    </row>
    <row r="119" spans="1:2" x14ac:dyDescent="0.25">
      <c r="A119" s="667" t="s">
        <v>694</v>
      </c>
      <c r="B119" s="452" t="s">
        <v>864</v>
      </c>
    </row>
    <row r="120" spans="1:2" x14ac:dyDescent="0.25">
      <c r="A120" s="668"/>
      <c r="B120" s="453" t="s">
        <v>866</v>
      </c>
    </row>
    <row r="121" spans="1:2" x14ac:dyDescent="0.25">
      <c r="A121" s="668"/>
      <c r="B121" s="453" t="s">
        <v>868</v>
      </c>
    </row>
    <row r="122" spans="1:2" x14ac:dyDescent="0.25">
      <c r="A122" s="668"/>
      <c r="B122" s="453" t="s">
        <v>869</v>
      </c>
    </row>
    <row r="123" spans="1:2" x14ac:dyDescent="0.25">
      <c r="A123" s="668"/>
      <c r="B123" s="453" t="s">
        <v>870</v>
      </c>
    </row>
    <row r="124" spans="1:2" x14ac:dyDescent="0.25">
      <c r="A124" s="668"/>
      <c r="B124" s="453" t="s">
        <v>871</v>
      </c>
    </row>
    <row r="125" spans="1:2" ht="15.75" thickBot="1" x14ac:dyDescent="0.3">
      <c r="A125" s="669"/>
      <c r="B125" s="462" t="s">
        <v>872</v>
      </c>
    </row>
  </sheetData>
  <sheetProtection algorithmName="SHA-512" hashValue="PlM85486AOzP1D5slM3wjLr3vA/SyI0SEVBs8Zod+WGDzRgoCxfOfAyLxLHc4VVziJDSz3bH6T2mPVu1zQBXYA==" saltValue="n1zZxKU3mskWvn4TkYv5lg==" spinCount="100000" sheet="1" objects="1" scenarios="1" selectLockedCells="1" selectUnlockedCells="1"/>
  <mergeCells count="6">
    <mergeCell ref="A3:A34"/>
    <mergeCell ref="A36:A60"/>
    <mergeCell ref="A88:A103"/>
    <mergeCell ref="A105:A117"/>
    <mergeCell ref="A119:A125"/>
    <mergeCell ref="A61:A86"/>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54"/>
  <sheetViews>
    <sheetView tabSelected="1" zoomScale="70" zoomScaleNormal="70" workbookViewId="0">
      <selection activeCell="E10" sqref="E10"/>
    </sheetView>
  </sheetViews>
  <sheetFormatPr baseColWidth="10" defaultColWidth="0" defaultRowHeight="0" customHeight="1" zeroHeight="1" x14ac:dyDescent="0.25"/>
  <cols>
    <col min="1" max="1" width="17.28515625" style="445" customWidth="1"/>
    <col min="2" max="2" width="14" style="445" customWidth="1"/>
    <col min="3" max="3" width="11.42578125" style="445" customWidth="1"/>
    <col min="4" max="4" width="14.85546875" style="445" customWidth="1"/>
    <col min="5" max="5" width="12.5703125" style="445" customWidth="1"/>
    <col min="6" max="6" width="11.42578125" style="445" customWidth="1"/>
    <col min="7" max="7" width="13.5703125" style="445" customWidth="1"/>
    <col min="8" max="8" width="12.42578125" style="445" customWidth="1"/>
    <col min="9" max="9" width="13.42578125" style="445" customWidth="1"/>
    <col min="10" max="10" width="22.85546875" style="445" customWidth="1"/>
    <col min="11" max="11" width="16" style="445" customWidth="1"/>
    <col min="12" max="12" width="15.42578125" style="445" customWidth="1"/>
    <col min="13" max="13" width="1.5703125" style="445" customWidth="1"/>
    <col min="14" max="14" width="11.28515625" style="445" customWidth="1"/>
    <col min="15" max="15" width="16.140625" style="445" customWidth="1"/>
    <col min="16" max="16" width="8.5703125" style="445" customWidth="1"/>
    <col min="17" max="17" width="20.42578125" style="445" customWidth="1"/>
    <col min="18" max="18" width="11.42578125" style="445" customWidth="1"/>
    <col min="19" max="19" width="9.85546875" style="445" customWidth="1"/>
    <col min="20" max="20" width="0.28515625" style="445" customWidth="1"/>
    <col min="21" max="16384" width="11.42578125" style="445" hidden="1"/>
  </cols>
  <sheetData>
    <row r="1" spans="1:22" ht="15.75" thickBot="1" x14ac:dyDescent="0.3"/>
    <row r="2" spans="1:22" ht="15" x14ac:dyDescent="0.25">
      <c r="A2" s="1533"/>
      <c r="B2" s="1534"/>
      <c r="C2" s="1534"/>
      <c r="D2" s="1535"/>
      <c r="E2" s="1536" t="s">
        <v>61</v>
      </c>
      <c r="F2" s="1537"/>
      <c r="G2" s="1537"/>
      <c r="H2" s="1537"/>
      <c r="I2" s="1537"/>
      <c r="J2" s="1537"/>
      <c r="K2" s="1537"/>
      <c r="L2" s="1537"/>
      <c r="M2" s="1537"/>
      <c r="N2" s="1537"/>
      <c r="O2" s="1537"/>
      <c r="P2" s="1538"/>
      <c r="Q2" s="1539"/>
      <c r="R2" s="1540"/>
      <c r="S2" s="1541"/>
    </row>
    <row r="3" spans="1:22" ht="15" x14ac:dyDescent="0.25">
      <c r="A3" s="1542"/>
      <c r="B3" s="1543"/>
      <c r="C3" s="1543"/>
      <c r="D3" s="1544"/>
      <c r="E3" s="1545"/>
      <c r="F3" s="1546"/>
      <c r="G3" s="1546"/>
      <c r="H3" s="1546"/>
      <c r="I3" s="1546"/>
      <c r="J3" s="1546"/>
      <c r="K3" s="1546"/>
      <c r="L3" s="1546"/>
      <c r="M3" s="1546"/>
      <c r="N3" s="1546"/>
      <c r="O3" s="1546"/>
      <c r="P3" s="1547"/>
      <c r="Q3" s="1548"/>
      <c r="R3" s="1549"/>
      <c r="S3" s="1550"/>
    </row>
    <row r="4" spans="1:22" ht="15" customHeight="1" x14ac:dyDescent="0.25">
      <c r="A4" s="1542"/>
      <c r="B4" s="1543"/>
      <c r="C4" s="1543"/>
      <c r="D4" s="1544"/>
      <c r="E4" s="1551" t="s">
        <v>716</v>
      </c>
      <c r="F4" s="1552"/>
      <c r="G4" s="1552"/>
      <c r="H4" s="1552"/>
      <c r="I4" s="1552"/>
      <c r="J4" s="1552"/>
      <c r="K4" s="1552"/>
      <c r="L4" s="1552"/>
      <c r="M4" s="1552"/>
      <c r="N4" s="1552"/>
      <c r="O4" s="1552"/>
      <c r="P4" s="1553"/>
      <c r="Q4" s="1548"/>
      <c r="R4" s="1549"/>
      <c r="S4" s="1550"/>
    </row>
    <row r="5" spans="1:22" ht="15" customHeight="1" x14ac:dyDescent="0.25">
      <c r="A5" s="1542"/>
      <c r="B5" s="1543"/>
      <c r="C5" s="1543"/>
      <c r="D5" s="1544"/>
      <c r="E5" s="1554"/>
      <c r="F5" s="1555"/>
      <c r="G5" s="1555"/>
      <c r="H5" s="1555"/>
      <c r="I5" s="1555"/>
      <c r="J5" s="1555"/>
      <c r="K5" s="1555"/>
      <c r="L5" s="1555"/>
      <c r="M5" s="1555"/>
      <c r="N5" s="1555"/>
      <c r="O5" s="1555"/>
      <c r="P5" s="1556"/>
      <c r="Q5" s="1548"/>
      <c r="R5" s="1549"/>
      <c r="S5" s="1550"/>
    </row>
    <row r="6" spans="1:22" ht="15.75" customHeight="1" thickBot="1" x14ac:dyDescent="0.3">
      <c r="A6" s="1542"/>
      <c r="B6" s="1543"/>
      <c r="C6" s="1543"/>
      <c r="D6" s="1544"/>
      <c r="E6" s="1557"/>
      <c r="F6" s="1558"/>
      <c r="G6" s="1558"/>
      <c r="H6" s="1558"/>
      <c r="I6" s="1558"/>
      <c r="J6" s="1558"/>
      <c r="K6" s="1558"/>
      <c r="L6" s="1558"/>
      <c r="M6" s="1558"/>
      <c r="N6" s="1558"/>
      <c r="O6" s="1558"/>
      <c r="P6" s="1559"/>
      <c r="Q6" s="1548"/>
      <c r="R6" s="1549"/>
      <c r="S6" s="1550"/>
    </row>
    <row r="7" spans="1:22" ht="15.75" thickBot="1" x14ac:dyDescent="0.3">
      <c r="A7" s="1542"/>
      <c r="B7" s="1543"/>
      <c r="C7" s="1543"/>
      <c r="D7" s="1544"/>
      <c r="E7" s="1560" t="s">
        <v>0</v>
      </c>
      <c r="F7" s="1561"/>
      <c r="G7" s="1561"/>
      <c r="H7" s="1561"/>
      <c r="I7" s="1562"/>
      <c r="J7" s="1563">
        <v>45344</v>
      </c>
      <c r="K7" s="1564"/>
      <c r="L7" s="1565" t="s">
        <v>1</v>
      </c>
      <c r="M7" s="1566"/>
      <c r="N7" s="1567"/>
      <c r="O7" s="1568" t="s">
        <v>744</v>
      </c>
      <c r="P7" s="1569"/>
      <c r="Q7" s="1570"/>
      <c r="R7" s="1571"/>
      <c r="S7" s="1572"/>
    </row>
    <row r="8" spans="1:22" ht="31.5" customHeight="1" thickBot="1" x14ac:dyDescent="0.3">
      <c r="A8" s="1573"/>
      <c r="B8" s="1574"/>
      <c r="C8" s="1574"/>
      <c r="D8" s="1575"/>
      <c r="E8" s="1576" t="s">
        <v>700</v>
      </c>
      <c r="F8" s="1577"/>
      <c r="G8" s="1578"/>
      <c r="H8" s="1579" t="s">
        <v>701</v>
      </c>
      <c r="I8" s="373"/>
      <c r="J8" s="1580" t="s">
        <v>702</v>
      </c>
      <c r="K8" s="385"/>
      <c r="L8" s="1581" t="s">
        <v>703</v>
      </c>
      <c r="M8" s="1582"/>
      <c r="N8" s="1583"/>
      <c r="O8" s="373"/>
      <c r="P8" s="1576" t="s">
        <v>704</v>
      </c>
      <c r="Q8" s="1578"/>
      <c r="R8" s="673"/>
      <c r="S8" s="674"/>
    </row>
    <row r="9" spans="1:22" s="489" customFormat="1" ht="16.5" thickBot="1" x14ac:dyDescent="0.3">
      <c r="A9" s="1584" t="s">
        <v>2</v>
      </c>
      <c r="B9" s="1585"/>
      <c r="C9" s="1585"/>
      <c r="D9" s="1586"/>
      <c r="E9" s="1587" t="s">
        <v>3</v>
      </c>
      <c r="F9" s="1587" t="s">
        <v>4</v>
      </c>
      <c r="G9" s="1587" t="s">
        <v>5</v>
      </c>
      <c r="H9" s="1584" t="s">
        <v>6</v>
      </c>
      <c r="I9" s="1586"/>
      <c r="J9" s="1587" t="s">
        <v>3</v>
      </c>
      <c r="K9" s="1587" t="s">
        <v>4</v>
      </c>
      <c r="L9" s="1587" t="s">
        <v>5</v>
      </c>
      <c r="M9" s="1588" t="s">
        <v>7</v>
      </c>
      <c r="N9" s="1589"/>
      <c r="O9" s="1589"/>
      <c r="P9" s="1590"/>
      <c r="Q9" s="1587" t="s">
        <v>3</v>
      </c>
      <c r="R9" s="1587" t="s">
        <v>4</v>
      </c>
      <c r="S9" s="1591" t="s">
        <v>5</v>
      </c>
      <c r="T9" s="479"/>
      <c r="U9" s="479"/>
      <c r="V9" s="479"/>
    </row>
    <row r="10" spans="1:22" s="489" customFormat="1" ht="16.5" thickBot="1" x14ac:dyDescent="0.3">
      <c r="A10" s="1592"/>
      <c r="B10" s="1593"/>
      <c r="C10" s="1593"/>
      <c r="D10" s="1594"/>
      <c r="E10" s="9"/>
      <c r="F10" s="9"/>
      <c r="G10" s="9"/>
      <c r="H10" s="1592"/>
      <c r="I10" s="1594"/>
      <c r="J10" s="9"/>
      <c r="K10" s="9"/>
      <c r="L10" s="9"/>
      <c r="M10" s="1595"/>
      <c r="N10" s="1596"/>
      <c r="O10" s="1596"/>
      <c r="P10" s="1597"/>
      <c r="Q10" s="9"/>
      <c r="R10" s="9"/>
      <c r="S10" s="9"/>
      <c r="T10" s="479"/>
      <c r="U10" s="479"/>
      <c r="V10" s="479"/>
    </row>
    <row r="11" spans="1:22" s="490" customFormat="1" ht="18.75" thickBot="1" x14ac:dyDescent="0.3">
      <c r="A11" s="1598" t="s">
        <v>8</v>
      </c>
      <c r="B11" s="1599"/>
      <c r="C11" s="1599"/>
      <c r="D11" s="1599"/>
      <c r="E11" s="1599"/>
      <c r="F11" s="1599"/>
      <c r="G11" s="1599"/>
      <c r="H11" s="1599"/>
      <c r="I11" s="1599"/>
      <c r="J11" s="1599"/>
      <c r="K11" s="1599"/>
      <c r="L11" s="1599"/>
      <c r="M11" s="1599"/>
      <c r="N11" s="1599"/>
      <c r="O11" s="1599"/>
      <c r="P11" s="1599"/>
      <c r="Q11" s="1599"/>
      <c r="R11" s="1599"/>
      <c r="S11" s="1600"/>
      <c r="T11" s="480"/>
      <c r="U11" s="480"/>
      <c r="V11" s="480"/>
    </row>
    <row r="12" spans="1:22" s="491" customFormat="1" ht="15" x14ac:dyDescent="0.25">
      <c r="A12" s="1601" t="s">
        <v>9</v>
      </c>
      <c r="B12" s="1602"/>
      <c r="C12" s="1601" t="s">
        <v>10</v>
      </c>
      <c r="D12" s="1603"/>
      <c r="E12" s="1602"/>
      <c r="F12" s="1601" t="s">
        <v>11</v>
      </c>
      <c r="G12" s="1603"/>
      <c r="H12" s="1602"/>
      <c r="I12" s="1601" t="s">
        <v>12</v>
      </c>
      <c r="J12" s="1603"/>
      <c r="K12" s="1602"/>
      <c r="L12" s="1601" t="s">
        <v>13</v>
      </c>
      <c r="M12" s="1603"/>
      <c r="N12" s="1603"/>
      <c r="O12" s="1603"/>
      <c r="P12" s="1602"/>
      <c r="Q12" s="1601" t="s">
        <v>14</v>
      </c>
      <c r="R12" s="1603"/>
      <c r="S12" s="1602"/>
      <c r="T12" s="481"/>
      <c r="U12" s="481"/>
      <c r="V12" s="481"/>
    </row>
    <row r="13" spans="1:22" s="491" customFormat="1" ht="15.75" thickBot="1" x14ac:dyDescent="0.3">
      <c r="A13" s="723"/>
      <c r="B13" s="724"/>
      <c r="C13" s="718"/>
      <c r="D13" s="719"/>
      <c r="E13" s="720"/>
      <c r="F13" s="716"/>
      <c r="G13" s="721"/>
      <c r="H13" s="717"/>
      <c r="I13" s="716"/>
      <c r="J13" s="721"/>
      <c r="K13" s="717"/>
      <c r="L13" s="716"/>
      <c r="M13" s="721"/>
      <c r="N13" s="721"/>
      <c r="O13" s="721"/>
      <c r="P13" s="717"/>
      <c r="Q13" s="716"/>
      <c r="R13" s="721"/>
      <c r="S13" s="717"/>
      <c r="T13" s="481"/>
      <c r="U13" s="481"/>
      <c r="V13" s="481"/>
    </row>
    <row r="14" spans="1:22" s="492" customFormat="1" ht="15.75" thickBot="1" x14ac:dyDescent="0.3">
      <c r="A14" s="1601" t="s">
        <v>15</v>
      </c>
      <c r="B14" s="1603"/>
      <c r="C14" s="1603"/>
      <c r="D14" s="1603"/>
      <c r="E14" s="1603"/>
      <c r="F14" s="1603"/>
      <c r="G14" s="1603"/>
      <c r="H14" s="1602"/>
      <c r="I14" s="1607" t="s">
        <v>16</v>
      </c>
      <c r="J14" s="1608"/>
      <c r="K14" s="1608"/>
      <c r="L14" s="1608"/>
      <c r="M14" s="1608"/>
      <c r="N14" s="1608"/>
      <c r="O14" s="1608"/>
      <c r="P14" s="1608"/>
      <c r="Q14" s="1608"/>
      <c r="R14" s="1608"/>
      <c r="S14" s="1609"/>
      <c r="T14" s="482"/>
      <c r="U14" s="482"/>
      <c r="V14" s="482"/>
    </row>
    <row r="15" spans="1:22" ht="31.5" customHeight="1" thickBot="1" x14ac:dyDescent="0.3">
      <c r="A15" s="711"/>
      <c r="B15" s="712"/>
      <c r="C15" s="712"/>
      <c r="D15" s="712"/>
      <c r="E15" s="712"/>
      <c r="F15" s="712"/>
      <c r="G15" s="712"/>
      <c r="H15" s="713"/>
      <c r="I15" s="1610" t="s">
        <v>572</v>
      </c>
      <c r="J15" s="1611"/>
      <c r="K15" s="743"/>
      <c r="L15" s="744"/>
      <c r="M15" s="744"/>
      <c r="N15" s="744"/>
      <c r="O15" s="745"/>
      <c r="P15" s="1612" t="s">
        <v>573</v>
      </c>
      <c r="Q15" s="1613" t="str">
        <f>+IFERROR(VLOOKUP(K15,'LISTADO DE EMPLEOS DECRETO 785'!A4:C40,2,0),"")</f>
        <v/>
      </c>
      <c r="R15" s="1614" t="s">
        <v>19</v>
      </c>
      <c r="S15" s="261"/>
      <c r="T15" s="480"/>
      <c r="U15" s="480"/>
      <c r="V15" s="480"/>
    </row>
    <row r="16" spans="1:22" s="493" customFormat="1" ht="15.75" thickBot="1" x14ac:dyDescent="0.3">
      <c r="A16" s="1607" t="s">
        <v>17</v>
      </c>
      <c r="B16" s="1608"/>
      <c r="C16" s="1608"/>
      <c r="D16" s="1608"/>
      <c r="E16" s="1608"/>
      <c r="F16" s="1608"/>
      <c r="G16" s="1608"/>
      <c r="H16" s="1609"/>
      <c r="I16" s="1615" t="s">
        <v>740</v>
      </c>
      <c r="J16" s="746"/>
      <c r="K16" s="747"/>
      <c r="L16" s="747"/>
      <c r="M16" s="747"/>
      <c r="N16" s="747"/>
      <c r="O16" s="747"/>
      <c r="P16" s="747"/>
      <c r="Q16" s="747"/>
      <c r="R16" s="747"/>
      <c r="S16" s="748"/>
      <c r="T16" s="483"/>
      <c r="U16" s="483"/>
      <c r="V16" s="483"/>
    </row>
    <row r="17" spans="1:22" ht="44.25" customHeight="1" thickBot="1" x14ac:dyDescent="0.3">
      <c r="A17" s="708"/>
      <c r="B17" s="709"/>
      <c r="C17" s="709"/>
      <c r="D17" s="709"/>
      <c r="E17" s="709"/>
      <c r="F17" s="709"/>
      <c r="G17" s="709"/>
      <c r="H17" s="710"/>
      <c r="I17" s="1619"/>
      <c r="J17" s="749"/>
      <c r="K17" s="750"/>
      <c r="L17" s="750"/>
      <c r="M17" s="750"/>
      <c r="N17" s="750"/>
      <c r="O17" s="750"/>
      <c r="P17" s="750"/>
      <c r="Q17" s="750"/>
      <c r="R17" s="750"/>
      <c r="S17" s="751"/>
      <c r="T17" s="483"/>
      <c r="U17" s="483"/>
      <c r="V17" s="483"/>
    </row>
    <row r="18" spans="1:22" s="494" customFormat="1" ht="18.75" thickBot="1" x14ac:dyDescent="0.3">
      <c r="A18" s="1620" t="s">
        <v>20</v>
      </c>
      <c r="B18" s="1621"/>
      <c r="C18" s="1621"/>
      <c r="D18" s="1621"/>
      <c r="E18" s="1621"/>
      <c r="F18" s="1621"/>
      <c r="G18" s="1621"/>
      <c r="H18" s="1621"/>
      <c r="I18" s="1621"/>
      <c r="J18" s="1621"/>
      <c r="K18" s="1621"/>
      <c r="L18" s="1621"/>
      <c r="M18" s="1621"/>
      <c r="N18" s="1621"/>
      <c r="O18" s="1621"/>
      <c r="P18" s="1621"/>
      <c r="Q18" s="1621"/>
      <c r="R18" s="1621"/>
      <c r="S18" s="1622"/>
      <c r="T18" s="480"/>
      <c r="U18" s="480"/>
      <c r="V18" s="480"/>
    </row>
    <row r="19" spans="1:22" s="491" customFormat="1" ht="15" x14ac:dyDescent="0.25">
      <c r="A19" s="1601" t="s">
        <v>21</v>
      </c>
      <c r="B19" s="1602"/>
      <c r="C19" s="1601" t="s">
        <v>10</v>
      </c>
      <c r="D19" s="1603"/>
      <c r="E19" s="1602"/>
      <c r="F19" s="1601" t="s">
        <v>11</v>
      </c>
      <c r="G19" s="1603"/>
      <c r="H19" s="1602"/>
      <c r="I19" s="1601" t="s">
        <v>12</v>
      </c>
      <c r="J19" s="1603"/>
      <c r="K19" s="1602"/>
      <c r="L19" s="1601" t="s">
        <v>13</v>
      </c>
      <c r="M19" s="1603"/>
      <c r="N19" s="1603"/>
      <c r="O19" s="1603"/>
      <c r="P19" s="1602"/>
      <c r="Q19" s="1601" t="s">
        <v>14</v>
      </c>
      <c r="R19" s="1603"/>
      <c r="S19" s="1602"/>
      <c r="T19" s="480"/>
      <c r="U19" s="480"/>
      <c r="V19" s="480"/>
    </row>
    <row r="20" spans="1:22" s="491" customFormat="1" ht="15.75" thickBot="1" x14ac:dyDescent="0.3">
      <c r="A20" s="716"/>
      <c r="B20" s="717"/>
      <c r="C20" s="718"/>
      <c r="D20" s="719"/>
      <c r="E20" s="720"/>
      <c r="F20" s="716"/>
      <c r="G20" s="721"/>
      <c r="H20" s="717"/>
      <c r="I20" s="716"/>
      <c r="J20" s="721"/>
      <c r="K20" s="717"/>
      <c r="L20" s="716"/>
      <c r="M20" s="721"/>
      <c r="N20" s="721"/>
      <c r="O20" s="721"/>
      <c r="P20" s="717"/>
      <c r="Q20" s="716"/>
      <c r="R20" s="721"/>
      <c r="S20" s="717"/>
      <c r="T20" s="480"/>
      <c r="U20" s="480"/>
      <c r="V20" s="480"/>
    </row>
    <row r="21" spans="1:22" s="492" customFormat="1" ht="15" x14ac:dyDescent="0.25">
      <c r="A21" s="1601" t="s">
        <v>22</v>
      </c>
      <c r="B21" s="1603"/>
      <c r="C21" s="1603"/>
      <c r="D21" s="1603"/>
      <c r="E21" s="1603"/>
      <c r="F21" s="1602"/>
      <c r="G21" s="1601" t="s">
        <v>16</v>
      </c>
      <c r="H21" s="1603"/>
      <c r="I21" s="1603"/>
      <c r="J21" s="1603"/>
      <c r="K21" s="1603"/>
      <c r="L21" s="1603"/>
      <c r="M21" s="1603"/>
      <c r="N21" s="1602"/>
      <c r="O21" s="1601" t="s">
        <v>18</v>
      </c>
      <c r="P21" s="1602"/>
      <c r="Q21" s="1719" t="s">
        <v>19</v>
      </c>
      <c r="R21" s="1601" t="s">
        <v>17</v>
      </c>
      <c r="S21" s="1602"/>
      <c r="T21" s="480"/>
      <c r="U21" s="480"/>
      <c r="V21" s="480"/>
    </row>
    <row r="22" spans="1:22" s="495" customFormat="1" ht="15.75" thickBot="1" x14ac:dyDescent="0.3">
      <c r="A22" s="714"/>
      <c r="B22" s="722"/>
      <c r="C22" s="722"/>
      <c r="D22" s="722"/>
      <c r="E22" s="722"/>
      <c r="F22" s="715"/>
      <c r="G22" s="716"/>
      <c r="H22" s="721"/>
      <c r="I22" s="721"/>
      <c r="J22" s="721"/>
      <c r="K22" s="721"/>
      <c r="L22" s="721"/>
      <c r="M22" s="721"/>
      <c r="N22" s="717"/>
      <c r="O22" s="1624" t="str">
        <f>IFERROR(VLOOKUP(G22,'LISTADO DE EMPLEOS DECRETO 785'!A4:C40,2,0),"")</f>
        <v/>
      </c>
      <c r="P22" s="1619"/>
      <c r="Q22" s="1720"/>
      <c r="R22" s="716"/>
      <c r="S22" s="717"/>
      <c r="T22" s="480"/>
      <c r="U22" s="480"/>
      <c r="V22" s="480"/>
    </row>
    <row r="23" spans="1:22" s="491" customFormat="1" ht="18.75" thickBot="1" x14ac:dyDescent="0.3">
      <c r="A23" s="1598" t="s">
        <v>23</v>
      </c>
      <c r="B23" s="1599"/>
      <c r="C23" s="1599"/>
      <c r="D23" s="1599"/>
      <c r="E23" s="1599"/>
      <c r="F23" s="1599"/>
      <c r="G23" s="1599"/>
      <c r="H23" s="1599"/>
      <c r="I23" s="1599"/>
      <c r="J23" s="1599"/>
      <c r="K23" s="1599"/>
      <c r="L23" s="1599"/>
      <c r="M23" s="1599"/>
      <c r="N23" s="1599"/>
      <c r="O23" s="1599"/>
      <c r="P23" s="1599"/>
      <c r="Q23" s="1599"/>
      <c r="R23" s="1599"/>
      <c r="S23" s="1600"/>
      <c r="T23" s="480"/>
      <c r="U23" s="480"/>
      <c r="V23" s="480"/>
    </row>
    <row r="24" spans="1:22" s="491" customFormat="1" ht="15" x14ac:dyDescent="0.25">
      <c r="A24" s="1601" t="s">
        <v>21</v>
      </c>
      <c r="B24" s="1602"/>
      <c r="C24" s="1601" t="s">
        <v>10</v>
      </c>
      <c r="D24" s="1603"/>
      <c r="E24" s="1602"/>
      <c r="F24" s="1601" t="s">
        <v>11</v>
      </c>
      <c r="G24" s="1603"/>
      <c r="H24" s="1602"/>
      <c r="I24" s="1601" t="s">
        <v>12</v>
      </c>
      <c r="J24" s="1603"/>
      <c r="K24" s="1602"/>
      <c r="L24" s="1601" t="s">
        <v>13</v>
      </c>
      <c r="M24" s="1603"/>
      <c r="N24" s="1603"/>
      <c r="O24" s="1603"/>
      <c r="P24" s="1602"/>
      <c r="Q24" s="1601" t="s">
        <v>14</v>
      </c>
      <c r="R24" s="1603"/>
      <c r="S24" s="1602"/>
      <c r="T24" s="480"/>
      <c r="U24" s="480"/>
      <c r="V24" s="480"/>
    </row>
    <row r="25" spans="1:22" s="491" customFormat="1" ht="15.75" thickBot="1" x14ac:dyDescent="0.3">
      <c r="A25" s="725"/>
      <c r="B25" s="727"/>
      <c r="C25" s="1604"/>
      <c r="D25" s="1605"/>
      <c r="E25" s="1606"/>
      <c r="F25" s="725"/>
      <c r="G25" s="726"/>
      <c r="H25" s="727"/>
      <c r="I25" s="725"/>
      <c r="J25" s="726"/>
      <c r="K25" s="727"/>
      <c r="L25" s="725"/>
      <c r="M25" s="726"/>
      <c r="N25" s="726"/>
      <c r="O25" s="726"/>
      <c r="P25" s="727"/>
      <c r="Q25" s="725"/>
      <c r="R25" s="726"/>
      <c r="S25" s="727"/>
      <c r="T25" s="480"/>
      <c r="U25" s="480"/>
      <c r="V25" s="480"/>
    </row>
    <row r="26" spans="1:22" s="491" customFormat="1" ht="15.75" thickBot="1" x14ac:dyDescent="0.3">
      <c r="A26" s="1601" t="s">
        <v>24</v>
      </c>
      <c r="B26" s="1603"/>
      <c r="C26" s="1603"/>
      <c r="D26" s="1603"/>
      <c r="E26" s="1603"/>
      <c r="F26" s="1602"/>
      <c r="G26" s="1601" t="s">
        <v>16</v>
      </c>
      <c r="H26" s="1603"/>
      <c r="I26" s="1603"/>
      <c r="J26" s="1603"/>
      <c r="K26" s="1603"/>
      <c r="L26" s="1603"/>
      <c r="M26" s="1603"/>
      <c r="N26" s="1602"/>
      <c r="O26" s="1601" t="s">
        <v>18</v>
      </c>
      <c r="P26" s="1602"/>
      <c r="Q26" s="1623" t="s">
        <v>19</v>
      </c>
      <c r="R26" s="1601" t="s">
        <v>17</v>
      </c>
      <c r="S26" s="1602"/>
      <c r="T26" s="480"/>
      <c r="U26" s="480"/>
      <c r="V26" s="480"/>
    </row>
    <row r="27" spans="1:22" s="491" customFormat="1" ht="27.75" customHeight="1" thickBot="1" x14ac:dyDescent="0.3">
      <c r="A27" s="1721"/>
      <c r="B27" s="1722"/>
      <c r="C27" s="1722"/>
      <c r="D27" s="1722"/>
      <c r="E27" s="1722"/>
      <c r="F27" s="1615"/>
      <c r="G27" s="1601"/>
      <c r="H27" s="1603"/>
      <c r="I27" s="1603"/>
      <c r="J27" s="1603"/>
      <c r="K27" s="1603"/>
      <c r="L27" s="1603"/>
      <c r="M27" s="1603"/>
      <c r="N27" s="1602"/>
      <c r="O27" s="1723" t="str">
        <f>+IFERROR(VLOOKUP(G27,'LISTADO DE EMPLEOS DECRETO 785'!A4:C40,2,0),"")</f>
        <v/>
      </c>
      <c r="P27" s="1724"/>
      <c r="Q27" s="1725"/>
      <c r="R27" s="1601"/>
      <c r="S27" s="1602"/>
      <c r="T27" s="480"/>
      <c r="U27" s="480"/>
      <c r="V27" s="480"/>
    </row>
    <row r="28" spans="1:22" s="491" customFormat="1" ht="15.75" thickBot="1" x14ac:dyDescent="0.3">
      <c r="A28" s="1616" t="s">
        <v>36</v>
      </c>
      <c r="B28" s="1617"/>
      <c r="C28" s="1617"/>
      <c r="D28" s="1617"/>
      <c r="E28" s="1617"/>
      <c r="F28" s="1617"/>
      <c r="G28" s="1617"/>
      <c r="H28" s="1617"/>
      <c r="I28" s="1617"/>
      <c r="J28" s="1617"/>
      <c r="K28" s="1617"/>
      <c r="L28" s="1617"/>
      <c r="M28" s="1617"/>
      <c r="N28" s="1617"/>
      <c r="O28" s="1617"/>
      <c r="P28" s="1617"/>
      <c r="Q28" s="1617"/>
      <c r="R28" s="1617"/>
      <c r="S28" s="1617"/>
      <c r="T28" s="1618"/>
      <c r="U28" s="480"/>
      <c r="V28" s="480"/>
    </row>
    <row r="29" spans="1:22" ht="62.25" customHeight="1" thickBot="1" x14ac:dyDescent="0.3">
      <c r="A29" s="1726"/>
      <c r="B29" s="1727"/>
      <c r="C29" s="1727"/>
      <c r="D29" s="1727"/>
      <c r="E29" s="1727"/>
      <c r="F29" s="1727"/>
      <c r="G29" s="1727"/>
      <c r="H29" s="1727"/>
      <c r="I29" s="1727"/>
      <c r="J29" s="1727"/>
      <c r="K29" s="1727"/>
      <c r="L29" s="1727"/>
      <c r="M29" s="1727"/>
      <c r="N29" s="1727"/>
      <c r="O29" s="1727"/>
      <c r="P29" s="1727"/>
      <c r="Q29" s="1727"/>
      <c r="R29" s="1727"/>
      <c r="S29" s="1727"/>
      <c r="T29" s="410"/>
    </row>
    <row r="30" spans="1:22" ht="26.25" customHeight="1" x14ac:dyDescent="0.25">
      <c r="A30" s="1625" t="s">
        <v>638</v>
      </c>
      <c r="B30" s="1626"/>
      <c r="C30" s="1626"/>
      <c r="D30" s="1626"/>
      <c r="E30" s="1627"/>
      <c r="F30" s="690"/>
      <c r="G30" s="1628" t="s">
        <v>639</v>
      </c>
      <c r="H30" s="1626"/>
      <c r="I30" s="1626"/>
      <c r="J30" s="1627"/>
      <c r="K30" s="692"/>
      <c r="L30" s="1629" t="s">
        <v>640</v>
      </c>
      <c r="M30" s="1630"/>
      <c r="N30" s="694" t="s">
        <v>667</v>
      </c>
      <c r="O30" s="695"/>
      <c r="P30" s="695"/>
      <c r="Q30" s="695"/>
      <c r="R30" s="695"/>
      <c r="S30" s="696"/>
    </row>
    <row r="31" spans="1:22" ht="40.5" customHeight="1" thickBot="1" x14ac:dyDescent="0.3">
      <c r="A31" s="1631"/>
      <c r="B31" s="1632"/>
      <c r="C31" s="1632"/>
      <c r="D31" s="1632"/>
      <c r="E31" s="1633"/>
      <c r="F31" s="691"/>
      <c r="G31" s="1634"/>
      <c r="H31" s="1632"/>
      <c r="I31" s="1632"/>
      <c r="J31" s="1633"/>
      <c r="K31" s="693"/>
      <c r="L31" s="1635"/>
      <c r="M31" s="1636"/>
      <c r="N31" s="697"/>
      <c r="O31" s="698"/>
      <c r="P31" s="698"/>
      <c r="Q31" s="698"/>
      <c r="R31" s="698"/>
      <c r="S31" s="699"/>
    </row>
    <row r="32" spans="1:22" ht="18.75" thickBot="1" x14ac:dyDescent="0.3">
      <c r="A32" s="1637" t="s">
        <v>25</v>
      </c>
      <c r="B32" s="1638"/>
      <c r="C32" s="1638"/>
      <c r="D32" s="1638"/>
      <c r="E32" s="1638"/>
      <c r="F32" s="1638"/>
      <c r="G32" s="1638"/>
      <c r="H32" s="1638"/>
      <c r="I32" s="1638"/>
      <c r="J32" s="1638"/>
      <c r="K32" s="1638"/>
      <c r="L32" s="1638"/>
      <c r="M32" s="1638"/>
      <c r="N32" s="1638"/>
      <c r="O32" s="1638"/>
      <c r="P32" s="1638"/>
      <c r="Q32" s="1638"/>
      <c r="R32" s="1638"/>
      <c r="S32" s="1639"/>
      <c r="T32" s="480"/>
      <c r="U32" s="480"/>
      <c r="V32" s="480"/>
    </row>
    <row r="33" spans="1:22" ht="16.5" customHeight="1" thickBot="1" x14ac:dyDescent="0.3">
      <c r="A33" s="1640" t="s">
        <v>676</v>
      </c>
      <c r="B33" s="1641"/>
      <c r="C33" s="1642" t="s">
        <v>37</v>
      </c>
      <c r="D33" s="1643"/>
      <c r="E33" s="1643"/>
      <c r="F33" s="1643"/>
      <c r="G33" s="1643"/>
      <c r="H33" s="1643"/>
      <c r="I33" s="1644"/>
      <c r="J33" s="1645" t="s">
        <v>38</v>
      </c>
      <c r="K33" s="1643"/>
      <c r="L33" s="1644"/>
      <c r="M33" s="484"/>
      <c r="N33" s="1646" t="s">
        <v>643</v>
      </c>
      <c r="O33" s="1647"/>
      <c r="P33" s="1647"/>
      <c r="Q33" s="1647"/>
      <c r="R33" s="1647"/>
      <c r="S33" s="1648"/>
      <c r="T33" s="480"/>
      <c r="U33" s="480"/>
      <c r="V33" s="480"/>
    </row>
    <row r="34" spans="1:22" ht="33.75" customHeight="1" thickBot="1" x14ac:dyDescent="0.3">
      <c r="A34" s="1649"/>
      <c r="B34" s="1650"/>
      <c r="C34" s="1649"/>
      <c r="D34" s="1651"/>
      <c r="E34" s="1651"/>
      <c r="F34" s="1651"/>
      <c r="G34" s="1651"/>
      <c r="H34" s="1651"/>
      <c r="I34" s="1652"/>
      <c r="J34" s="1653"/>
      <c r="K34" s="1651"/>
      <c r="L34" s="1652"/>
      <c r="M34" s="485"/>
      <c r="N34" s="1654" t="s">
        <v>641</v>
      </c>
      <c r="O34" s="1655"/>
      <c r="P34" s="1654" t="s">
        <v>642</v>
      </c>
      <c r="Q34" s="1655"/>
      <c r="R34" s="1654" t="s">
        <v>644</v>
      </c>
      <c r="S34" s="1656"/>
    </row>
    <row r="35" spans="1:22" ht="57.75" customHeight="1" x14ac:dyDescent="0.25">
      <c r="A35" s="675"/>
      <c r="B35" s="676"/>
      <c r="C35" s="677"/>
      <c r="D35" s="678"/>
      <c r="E35" s="678"/>
      <c r="F35" s="678"/>
      <c r="G35" s="678"/>
      <c r="H35" s="678"/>
      <c r="I35" s="679"/>
      <c r="J35" s="705"/>
      <c r="K35" s="706"/>
      <c r="L35" s="707"/>
      <c r="M35" s="486"/>
      <c r="N35" s="703"/>
      <c r="O35" s="704"/>
      <c r="P35" s="703"/>
      <c r="Q35" s="704"/>
      <c r="R35" s="1657" t="str">
        <f>IFERROR(AVERAGE(N35:Q35),"")</f>
        <v/>
      </c>
      <c r="S35" s="1658"/>
    </row>
    <row r="36" spans="1:22" ht="27" customHeight="1" x14ac:dyDescent="0.25">
      <c r="A36" s="675"/>
      <c r="B36" s="676"/>
      <c r="C36" s="677"/>
      <c r="D36" s="678"/>
      <c r="E36" s="678"/>
      <c r="F36" s="678"/>
      <c r="G36" s="678"/>
      <c r="H36" s="678"/>
      <c r="I36" s="679"/>
      <c r="J36" s="705"/>
      <c r="K36" s="706"/>
      <c r="L36" s="707"/>
      <c r="M36" s="486"/>
      <c r="N36" s="688"/>
      <c r="O36" s="689"/>
      <c r="P36" s="688"/>
      <c r="Q36" s="689"/>
      <c r="R36" s="1659" t="str">
        <f>IFERROR(AVERAGE(N36:Q36),"")</f>
        <v/>
      </c>
      <c r="S36" s="1660"/>
    </row>
    <row r="37" spans="1:22" ht="27" customHeight="1" x14ac:dyDescent="0.25">
      <c r="A37" s="675"/>
      <c r="B37" s="676"/>
      <c r="C37" s="677"/>
      <c r="D37" s="678"/>
      <c r="E37" s="678"/>
      <c r="F37" s="678"/>
      <c r="G37" s="678"/>
      <c r="H37" s="678"/>
      <c r="I37" s="679"/>
      <c r="J37" s="705"/>
      <c r="K37" s="706"/>
      <c r="L37" s="707"/>
      <c r="M37" s="486"/>
      <c r="N37" s="688"/>
      <c r="O37" s="689"/>
      <c r="P37" s="688"/>
      <c r="Q37" s="689"/>
      <c r="R37" s="1659" t="str">
        <f>IFERROR(AVERAGE(N37:Q37),"")</f>
        <v/>
      </c>
      <c r="S37" s="1660"/>
    </row>
    <row r="38" spans="1:22" ht="27" customHeight="1" x14ac:dyDescent="0.25">
      <c r="A38" s="675"/>
      <c r="B38" s="676"/>
      <c r="C38" s="677"/>
      <c r="D38" s="678"/>
      <c r="E38" s="678"/>
      <c r="F38" s="678"/>
      <c r="G38" s="678"/>
      <c r="H38" s="678"/>
      <c r="I38" s="679"/>
      <c r="J38" s="705"/>
      <c r="K38" s="706"/>
      <c r="L38" s="707"/>
      <c r="M38" s="486"/>
      <c r="N38" s="688"/>
      <c r="O38" s="689"/>
      <c r="P38" s="688"/>
      <c r="Q38" s="689"/>
      <c r="R38" s="1659" t="str">
        <f>IFERROR(AVERAGE(N38:Q38),"")</f>
        <v/>
      </c>
      <c r="S38" s="1660"/>
    </row>
    <row r="39" spans="1:22" ht="27" customHeight="1" thickBot="1" x14ac:dyDescent="0.3">
      <c r="A39" s="675"/>
      <c r="B39" s="676"/>
      <c r="C39" s="677"/>
      <c r="D39" s="678"/>
      <c r="E39" s="678"/>
      <c r="F39" s="678"/>
      <c r="G39" s="678"/>
      <c r="H39" s="678"/>
      <c r="I39" s="679"/>
      <c r="J39" s="705"/>
      <c r="K39" s="706"/>
      <c r="L39" s="707"/>
      <c r="M39" s="486"/>
      <c r="N39" s="688"/>
      <c r="O39" s="689"/>
      <c r="P39" s="688"/>
      <c r="Q39" s="689"/>
      <c r="R39" s="1659" t="str">
        <f>IFERROR(AVERAGE(N39:Q39),"")</f>
        <v/>
      </c>
      <c r="S39" s="1660"/>
    </row>
    <row r="40" spans="1:22" ht="29.25" customHeight="1" thickBot="1" x14ac:dyDescent="0.3">
      <c r="A40" s="1661" t="s">
        <v>29</v>
      </c>
      <c r="B40" s="1662"/>
      <c r="C40" s="1662"/>
      <c r="D40" s="1662"/>
      <c r="E40" s="1662"/>
      <c r="F40" s="1662"/>
      <c r="G40" s="1662"/>
      <c r="H40" s="1662"/>
      <c r="I40" s="1662"/>
      <c r="J40" s="1662"/>
      <c r="K40" s="1662"/>
      <c r="L40" s="1663"/>
      <c r="M40" s="487"/>
      <c r="N40" s="1664">
        <f>IF(SUM(N35:O39)&gt;100%,"ERROR",SUM(N35:O39))</f>
        <v>0</v>
      </c>
      <c r="O40" s="1665"/>
      <c r="P40" s="1664">
        <f>IF(SUM(P35:Q39)&gt;100%,"ERROR",SUM(P35:Q39))</f>
        <v>0</v>
      </c>
      <c r="Q40" s="1665"/>
      <c r="R40" s="1666">
        <f>SUM(R35:S39)</f>
        <v>0</v>
      </c>
      <c r="S40" s="1667"/>
      <c r="V40" s="496"/>
    </row>
    <row r="41" spans="1:22" ht="26.25" customHeight="1" x14ac:dyDescent="0.25">
      <c r="A41" s="1668" t="s">
        <v>645</v>
      </c>
      <c r="B41" s="1669"/>
      <c r="C41" s="1669"/>
      <c r="D41" s="1669"/>
      <c r="E41" s="1669"/>
      <c r="F41" s="1669"/>
      <c r="G41" s="1669"/>
      <c r="H41" s="1669"/>
      <c r="I41" s="1669"/>
      <c r="J41" s="1669"/>
      <c r="K41" s="1669"/>
      <c r="L41" s="1669"/>
      <c r="M41" s="1669"/>
      <c r="N41" s="1669"/>
      <c r="O41" s="1669"/>
      <c r="P41" s="1669"/>
      <c r="Q41" s="1669"/>
      <c r="R41" s="1669"/>
      <c r="S41" s="1670"/>
      <c r="T41" s="480"/>
      <c r="U41" s="480"/>
      <c r="V41" s="480"/>
    </row>
    <row r="42" spans="1:22" ht="18.75" customHeight="1" x14ac:dyDescent="0.25">
      <c r="A42" s="1671" t="s">
        <v>54</v>
      </c>
      <c r="B42" s="1672"/>
      <c r="C42" s="1673"/>
      <c r="D42" s="1671" t="s">
        <v>45</v>
      </c>
      <c r="E42" s="1672"/>
      <c r="F42" s="1672"/>
      <c r="G42" s="1672"/>
      <c r="H42" s="1672"/>
      <c r="I42" s="1673"/>
      <c r="J42" s="1671" t="s">
        <v>46</v>
      </c>
      <c r="K42" s="1672"/>
      <c r="L42" s="1672"/>
      <c r="M42" s="1672"/>
      <c r="N42" s="1672"/>
      <c r="O42" s="1672"/>
      <c r="P42" s="1672"/>
      <c r="Q42" s="1672"/>
      <c r="R42" s="1672"/>
      <c r="S42" s="1673"/>
      <c r="T42" s="488"/>
    </row>
    <row r="43" spans="1:22" ht="78.75" customHeight="1" x14ac:dyDescent="0.25">
      <c r="A43" s="685"/>
      <c r="B43" s="686"/>
      <c r="C43" s="687"/>
      <c r="D43" s="685" t="str">
        <f>+IFERROR(VLOOKUP(CONCATENATE($A$17,A43),'Hoja1 ultimo'!$A$2:$E$63,4,0),"")</f>
        <v/>
      </c>
      <c r="E43" s="686"/>
      <c r="F43" s="686"/>
      <c r="G43" s="686"/>
      <c r="H43" s="686"/>
      <c r="I43" s="687"/>
      <c r="J43" s="685" t="str">
        <f>+IFERROR(VLOOKUP(CONCATENATE($A$17,A43),'Hoja1 ultimo'!$A$2:$E$63,5,0),"")</f>
        <v/>
      </c>
      <c r="K43" s="686"/>
      <c r="L43" s="686"/>
      <c r="M43" s="686"/>
      <c r="N43" s="686"/>
      <c r="O43" s="686"/>
      <c r="P43" s="686"/>
      <c r="Q43" s="686"/>
      <c r="R43" s="686"/>
      <c r="S43" s="687"/>
    </row>
    <row r="44" spans="1:22" ht="78.75" customHeight="1" x14ac:dyDescent="0.25">
      <c r="A44" s="1731"/>
      <c r="B44" s="1732"/>
      <c r="C44" s="1733"/>
      <c r="D44" s="1728" t="str">
        <f>+IFERROR(VLOOKUP(CONCATENATE($A$17,A44),'Hoja1 ultimo'!$A$2:$E$63,4,0),"")</f>
        <v/>
      </c>
      <c r="E44" s="1729"/>
      <c r="F44" s="1729"/>
      <c r="G44" s="1729"/>
      <c r="H44" s="1729"/>
      <c r="I44" s="1730"/>
      <c r="J44" s="1728" t="str">
        <f>+IFERROR(VLOOKUP(CONCATENATE($A$17,A44),'Hoja1 ultimo'!$A$2:$E$63,5,0),"")</f>
        <v/>
      </c>
      <c r="K44" s="1729"/>
      <c r="L44" s="1729"/>
      <c r="M44" s="1729"/>
      <c r="N44" s="1729"/>
      <c r="O44" s="1729"/>
      <c r="P44" s="1729"/>
      <c r="Q44" s="1729"/>
      <c r="R44" s="1729"/>
      <c r="S44" s="1730"/>
    </row>
    <row r="45" spans="1:22" ht="78.75" customHeight="1" x14ac:dyDescent="0.25">
      <c r="A45" s="1728"/>
      <c r="B45" s="1729"/>
      <c r="C45" s="1730"/>
      <c r="D45" s="685" t="str">
        <f>+IFERROR(VLOOKUP(CONCATENATE($A$17,A45),'Hoja1 ultimo'!$A$2:$E$63,4,0),"")</f>
        <v/>
      </c>
      <c r="E45" s="686"/>
      <c r="F45" s="686"/>
      <c r="G45" s="686"/>
      <c r="H45" s="686"/>
      <c r="I45" s="687"/>
      <c r="J45" s="685" t="str">
        <f>+IFERROR(VLOOKUP(CONCATENATE($A$17,A45),'Hoja1 ultimo'!$A$2:$E$63,5,0),"")</f>
        <v/>
      </c>
      <c r="K45" s="686"/>
      <c r="L45" s="686"/>
      <c r="M45" s="686"/>
      <c r="N45" s="686"/>
      <c r="O45" s="686"/>
      <c r="P45" s="686"/>
      <c r="Q45" s="686"/>
      <c r="R45" s="686"/>
      <c r="S45" s="687"/>
    </row>
    <row r="46" spans="1:22" ht="78.75" customHeight="1" x14ac:dyDescent="0.25">
      <c r="A46" s="700"/>
      <c r="B46" s="701"/>
      <c r="C46" s="702"/>
      <c r="D46" s="685" t="str">
        <f>+IFERROR(VLOOKUP(CONCATENATE($A$17,A46),'Hoja1 ultimo'!$A$2:$E$63,4,0),"")</f>
        <v/>
      </c>
      <c r="E46" s="686"/>
      <c r="F46" s="686"/>
      <c r="G46" s="686"/>
      <c r="H46" s="686"/>
      <c r="I46" s="687"/>
      <c r="J46" s="685" t="str">
        <f>+IFERROR(VLOOKUP(CONCATENATE($A$17,A46),'Hoja1 ultimo'!$A$2:$E$63,5,0),"")</f>
        <v/>
      </c>
      <c r="K46" s="686"/>
      <c r="L46" s="686"/>
      <c r="M46" s="686"/>
      <c r="N46" s="686"/>
      <c r="O46" s="686"/>
      <c r="P46" s="686"/>
      <c r="Q46" s="686"/>
      <c r="R46" s="686"/>
      <c r="S46" s="687"/>
    </row>
    <row r="47" spans="1:22" ht="78.75" customHeight="1" x14ac:dyDescent="0.25">
      <c r="A47" s="737"/>
      <c r="B47" s="738"/>
      <c r="C47" s="739"/>
      <c r="D47" s="740" t="str">
        <f>+IFERROR(VLOOKUP(CONCATENATE($A$17,A47),'Hoja1 ultimo'!$A$2:$E$63,4,0),"")</f>
        <v/>
      </c>
      <c r="E47" s="741"/>
      <c r="F47" s="741"/>
      <c r="G47" s="741"/>
      <c r="H47" s="741"/>
      <c r="I47" s="742"/>
      <c r="J47" s="740" t="str">
        <f>+IFERROR(VLOOKUP(CONCATENATE($A$17,A47),'Hoja1 ultimo'!$A$2:$E$63,5,0),"")</f>
        <v/>
      </c>
      <c r="K47" s="741"/>
      <c r="L47" s="741"/>
      <c r="M47" s="741"/>
      <c r="N47" s="741"/>
      <c r="O47" s="741"/>
      <c r="P47" s="741"/>
      <c r="Q47" s="741"/>
      <c r="R47" s="741"/>
      <c r="S47" s="742"/>
    </row>
    <row r="48" spans="1:22" ht="28.5" customHeight="1" x14ac:dyDescent="0.25">
      <c r="A48" s="1674" t="s">
        <v>646</v>
      </c>
      <c r="B48" s="1675"/>
      <c r="C48" s="1675"/>
      <c r="D48" s="1675"/>
      <c r="E48" s="1675"/>
      <c r="F48" s="1675"/>
      <c r="G48" s="1675"/>
      <c r="H48" s="1675"/>
      <c r="I48" s="1675"/>
      <c r="J48" s="1675"/>
      <c r="K48" s="1675"/>
      <c r="L48" s="1675"/>
      <c r="M48" s="1675"/>
      <c r="N48" s="1675"/>
      <c r="O48" s="1675"/>
      <c r="P48" s="1675"/>
      <c r="Q48" s="1675"/>
      <c r="R48" s="1675"/>
      <c r="S48" s="1676"/>
    </row>
    <row r="49" spans="1:19" ht="32.25" customHeight="1" x14ac:dyDescent="0.25">
      <c r="A49" s="1677" t="s">
        <v>647</v>
      </c>
      <c r="B49" s="1678"/>
      <c r="C49" s="1678"/>
      <c r="D49" s="1679"/>
      <c r="E49" s="1680" t="s">
        <v>648</v>
      </c>
      <c r="F49" s="1678"/>
      <c r="G49" s="1679"/>
      <c r="H49" s="1680" t="s">
        <v>649</v>
      </c>
      <c r="I49" s="1678"/>
      <c r="J49" s="1679"/>
      <c r="K49" s="1681" t="s">
        <v>650</v>
      </c>
      <c r="L49" s="1682"/>
      <c r="M49" s="1680" t="s">
        <v>651</v>
      </c>
      <c r="N49" s="1678"/>
      <c r="O49" s="1679"/>
      <c r="P49" s="1683" t="s">
        <v>652</v>
      </c>
      <c r="Q49" s="1684"/>
      <c r="R49" s="1680" t="s">
        <v>59</v>
      </c>
      <c r="S49" s="1685"/>
    </row>
    <row r="50" spans="1:19" ht="45.75" customHeight="1" x14ac:dyDescent="0.25">
      <c r="A50" s="1686"/>
      <c r="B50" s="1687"/>
      <c r="C50" s="1687"/>
      <c r="D50" s="1688"/>
      <c r="E50" s="1689"/>
      <c r="F50" s="1687"/>
      <c r="G50" s="1688"/>
      <c r="H50" s="1690"/>
      <c r="I50" s="1691"/>
      <c r="J50" s="1692"/>
      <c r="K50" s="1693"/>
      <c r="L50" s="1694"/>
      <c r="M50" s="680"/>
      <c r="N50" s="681"/>
      <c r="O50" s="682"/>
      <c r="P50" s="1689"/>
      <c r="Q50" s="1688"/>
      <c r="R50" s="683"/>
      <c r="S50" s="684"/>
    </row>
    <row r="51" spans="1:19" ht="18" customHeight="1" x14ac:dyDescent="0.25">
      <c r="A51" s="1695" t="s">
        <v>656</v>
      </c>
      <c r="B51" s="1696"/>
      <c r="C51" s="1696"/>
      <c r="D51" s="1696"/>
      <c r="E51" s="1696"/>
      <c r="F51" s="1697"/>
      <c r="G51" s="1698" t="s">
        <v>653</v>
      </c>
      <c r="H51" s="1699"/>
      <c r="I51" s="1699"/>
      <c r="J51" s="1699"/>
      <c r="K51" s="1699"/>
      <c r="L51" s="1700"/>
      <c r="M51" s="1698" t="s">
        <v>654</v>
      </c>
      <c r="N51" s="1699"/>
      <c r="O51" s="1699"/>
      <c r="P51" s="1699"/>
      <c r="Q51" s="1699"/>
      <c r="R51" s="1699"/>
      <c r="S51" s="1701"/>
    </row>
    <row r="52" spans="1:19" ht="15.75" customHeight="1" x14ac:dyDescent="0.25">
      <c r="A52" s="1702"/>
      <c r="B52" s="1703"/>
      <c r="C52" s="1703"/>
      <c r="D52" s="1703"/>
      <c r="E52" s="1703"/>
      <c r="F52" s="1704"/>
      <c r="G52" s="1705"/>
      <c r="H52" s="1706"/>
      <c r="I52" s="1706"/>
      <c r="J52" s="1706"/>
      <c r="K52" s="1706"/>
      <c r="L52" s="1707"/>
      <c r="M52" s="1705"/>
      <c r="N52" s="1706"/>
      <c r="O52" s="1706"/>
      <c r="P52" s="1706"/>
      <c r="Q52" s="1706"/>
      <c r="R52" s="1706"/>
      <c r="S52" s="1708"/>
    </row>
    <row r="53" spans="1:19" ht="23.25" customHeight="1" x14ac:dyDescent="0.25">
      <c r="A53" s="1709"/>
      <c r="B53" s="1710"/>
      <c r="C53" s="1710"/>
      <c r="D53" s="1710"/>
      <c r="E53" s="1710"/>
      <c r="F53" s="1711"/>
      <c r="G53" s="1712"/>
      <c r="H53" s="1713"/>
      <c r="I53" s="1713"/>
      <c r="J53" s="1713"/>
      <c r="K53" s="1713"/>
      <c r="L53" s="1714"/>
      <c r="M53" s="1712"/>
      <c r="N53" s="1713"/>
      <c r="O53" s="1713"/>
      <c r="P53" s="1713"/>
      <c r="Q53" s="1713"/>
      <c r="R53" s="1713"/>
      <c r="S53" s="1715"/>
    </row>
    <row r="54" spans="1:19" ht="33.75" customHeight="1" x14ac:dyDescent="0.25">
      <c r="A54" s="1716" t="s">
        <v>655</v>
      </c>
      <c r="B54" s="1717"/>
      <c r="C54" s="1717"/>
      <c r="D54" s="1718"/>
      <c r="E54" s="735"/>
      <c r="F54" s="736"/>
      <c r="G54" s="729" t="s">
        <v>677</v>
      </c>
      <c r="H54" s="730"/>
      <c r="I54" s="730"/>
      <c r="J54" s="730"/>
      <c r="K54" s="730"/>
      <c r="L54" s="731"/>
      <c r="M54" s="732"/>
      <c r="N54" s="733"/>
      <c r="O54" s="733"/>
      <c r="P54" s="733"/>
      <c r="Q54" s="733"/>
      <c r="R54" s="733"/>
      <c r="S54" s="734"/>
    </row>
  </sheetData>
  <sheetProtection algorithmName="SHA-512" hashValue="94kQYYQdU/4f0lIP8aOh1njwBSoKJUPUKInQMHH5EJ+jUiyhHhQTMo+zHh4FxLvKuvdsUD61Tn6PkixT99HkHQ==" saltValue="Vq7VHlDqViGMtX1gbmwq4A==" spinCount="100000" sheet="1" selectLockedCells="1"/>
  <mergeCells count="169">
    <mergeCell ref="A2:D8"/>
    <mergeCell ref="L8:N8"/>
    <mergeCell ref="R8:S8"/>
    <mergeCell ref="A47:C47"/>
    <mergeCell ref="D47:I47"/>
    <mergeCell ref="J47:S47"/>
    <mergeCell ref="A51:F53"/>
    <mergeCell ref="G51:L53"/>
    <mergeCell ref="M51:S53"/>
    <mergeCell ref="A18:S18"/>
    <mergeCell ref="A19:B19"/>
    <mergeCell ref="C19:E19"/>
    <mergeCell ref="F19:H19"/>
    <mergeCell ref="I19:K19"/>
    <mergeCell ref="L19:P19"/>
    <mergeCell ref="Q19:S19"/>
    <mergeCell ref="A14:H14"/>
    <mergeCell ref="I14:S14"/>
    <mergeCell ref="A15:H15"/>
    <mergeCell ref="I15:J15"/>
    <mergeCell ref="K15:O15"/>
    <mergeCell ref="A16:H16"/>
    <mergeCell ref="I16:I17"/>
    <mergeCell ref="J16:S17"/>
    <mergeCell ref="A17:H17"/>
    <mergeCell ref="G54:L54"/>
    <mergeCell ref="M54:S54"/>
    <mergeCell ref="A54:D54"/>
    <mergeCell ref="E54:F54"/>
    <mergeCell ref="D42:I42"/>
    <mergeCell ref="A42:C42"/>
    <mergeCell ref="D43:I43"/>
    <mergeCell ref="D44:I44"/>
    <mergeCell ref="D45:I45"/>
    <mergeCell ref="D46:I46"/>
    <mergeCell ref="J42:S42"/>
    <mergeCell ref="J43:S43"/>
    <mergeCell ref="J44:S44"/>
    <mergeCell ref="J45:S45"/>
    <mergeCell ref="J46:S46"/>
    <mergeCell ref="A49:D49"/>
    <mergeCell ref="E49:G49"/>
    <mergeCell ref="H49:J49"/>
    <mergeCell ref="K49:L50"/>
    <mergeCell ref="M49:O49"/>
    <mergeCell ref="P49:Q49"/>
    <mergeCell ref="A21:F21"/>
    <mergeCell ref="G21:N21"/>
    <mergeCell ref="E2:P3"/>
    <mergeCell ref="Q2:S7"/>
    <mergeCell ref="E4:P6"/>
    <mergeCell ref="E7:I7"/>
    <mergeCell ref="J7:K7"/>
    <mergeCell ref="L7:N7"/>
    <mergeCell ref="O7:P7"/>
    <mergeCell ref="A13:B13"/>
    <mergeCell ref="C13:E13"/>
    <mergeCell ref="F13:H13"/>
    <mergeCell ref="I13:K13"/>
    <mergeCell ref="L13:P13"/>
    <mergeCell ref="Q13:S13"/>
    <mergeCell ref="A9:D10"/>
    <mergeCell ref="H9:I10"/>
    <mergeCell ref="M9:P10"/>
    <mergeCell ref="A11:S11"/>
    <mergeCell ref="A12:B12"/>
    <mergeCell ref="C12:E12"/>
    <mergeCell ref="F12:H12"/>
    <mergeCell ref="I12:K12"/>
    <mergeCell ref="L12:P12"/>
    <mergeCell ref="Q12:S12"/>
    <mergeCell ref="E8:G8"/>
    <mergeCell ref="O21:P21"/>
    <mergeCell ref="R21:S21"/>
    <mergeCell ref="A22:F22"/>
    <mergeCell ref="G22:N22"/>
    <mergeCell ref="O22:P22"/>
    <mergeCell ref="R22:S22"/>
    <mergeCell ref="A20:B20"/>
    <mergeCell ref="C20:E20"/>
    <mergeCell ref="F20:H20"/>
    <mergeCell ref="I20:K20"/>
    <mergeCell ref="L20:P20"/>
    <mergeCell ref="Q20:S20"/>
    <mergeCell ref="A25:B25"/>
    <mergeCell ref="C25:E25"/>
    <mergeCell ref="F25:H25"/>
    <mergeCell ref="I25:K25"/>
    <mergeCell ref="L25:P25"/>
    <mergeCell ref="Q25:S25"/>
    <mergeCell ref="A23:S23"/>
    <mergeCell ref="A24:B24"/>
    <mergeCell ref="C24:E24"/>
    <mergeCell ref="F24:H24"/>
    <mergeCell ref="I24:K24"/>
    <mergeCell ref="L24:P24"/>
    <mergeCell ref="Q24:S24"/>
    <mergeCell ref="A28:T28"/>
    <mergeCell ref="A32:S32"/>
    <mergeCell ref="N33:S33"/>
    <mergeCell ref="A26:F26"/>
    <mergeCell ref="G26:N26"/>
    <mergeCell ref="O26:P26"/>
    <mergeCell ref="R26:S26"/>
    <mergeCell ref="A27:F27"/>
    <mergeCell ref="G27:N27"/>
    <mergeCell ref="O27:P27"/>
    <mergeCell ref="R27:S27"/>
    <mergeCell ref="J33:L34"/>
    <mergeCell ref="N34:O34"/>
    <mergeCell ref="C33:I34"/>
    <mergeCell ref="R34:S34"/>
    <mergeCell ref="A33:B34"/>
    <mergeCell ref="P34:Q34"/>
    <mergeCell ref="A29:S29"/>
    <mergeCell ref="A41:S41"/>
    <mergeCell ref="A44:C44"/>
    <mergeCell ref="C38:I38"/>
    <mergeCell ref="P36:Q36"/>
    <mergeCell ref="P37:Q37"/>
    <mergeCell ref="P38:Q38"/>
    <mergeCell ref="P39:Q39"/>
    <mergeCell ref="J36:L36"/>
    <mergeCell ref="J37:L37"/>
    <mergeCell ref="J38:L38"/>
    <mergeCell ref="J39:L39"/>
    <mergeCell ref="N36:O36"/>
    <mergeCell ref="C36:I36"/>
    <mergeCell ref="C37:I37"/>
    <mergeCell ref="N37:O37"/>
    <mergeCell ref="N40:O40"/>
    <mergeCell ref="P40:Q40"/>
    <mergeCell ref="R40:S40"/>
    <mergeCell ref="A36:B36"/>
    <mergeCell ref="A37:B37"/>
    <mergeCell ref="R39:S39"/>
    <mergeCell ref="A40:L40"/>
    <mergeCell ref="R38:S38"/>
    <mergeCell ref="R37:S37"/>
    <mergeCell ref="R36:S36"/>
    <mergeCell ref="R35:S35"/>
    <mergeCell ref="P35:Q35"/>
    <mergeCell ref="J35:L35"/>
    <mergeCell ref="N35:O35"/>
    <mergeCell ref="C35:I35"/>
    <mergeCell ref="P8:Q8"/>
    <mergeCell ref="A38:B38"/>
    <mergeCell ref="A39:B39"/>
    <mergeCell ref="C39:I39"/>
    <mergeCell ref="R49:S49"/>
    <mergeCell ref="A50:D50"/>
    <mergeCell ref="E50:G50"/>
    <mergeCell ref="H50:J50"/>
    <mergeCell ref="M50:O50"/>
    <mergeCell ref="P50:Q50"/>
    <mergeCell ref="R50:S50"/>
    <mergeCell ref="A43:C43"/>
    <mergeCell ref="A48:S48"/>
    <mergeCell ref="N38:O38"/>
    <mergeCell ref="N39:O39"/>
    <mergeCell ref="A30:E31"/>
    <mergeCell ref="F30:F31"/>
    <mergeCell ref="G30:J31"/>
    <mergeCell ref="K30:K31"/>
    <mergeCell ref="L30:M31"/>
    <mergeCell ref="N30:S31"/>
    <mergeCell ref="A46:C46"/>
    <mergeCell ref="A45:C45"/>
    <mergeCell ref="A35:B35"/>
  </mergeCells>
  <conditionalFormatting sqref="N40:Q40">
    <cfRule type="containsText" dxfId="5" priority="1" operator="containsText" text="ERROR">
      <formula>NOT(ISERROR(SEARCH("ERROR",N40)))</formula>
    </cfRule>
  </conditionalFormatting>
  <dataValidations count="4">
    <dataValidation allowBlank="1" showInputMessage="1" showErrorMessage="1" promptTitle="Dias" sqref="E10:G10 J10:L10 Q10:S10 N35:N39" xr:uid="{00000000-0002-0000-0400-000000000000}"/>
    <dataValidation type="list" allowBlank="1" showInputMessage="1" showErrorMessage="1" sqref="A45 A43 A44 A46 A47" xr:uid="{00000000-0002-0000-0400-000001000000}">
      <formula1>INDIRECT($A$17)</formula1>
    </dataValidation>
    <dataValidation type="list" allowBlank="1" showInputMessage="1" showErrorMessage="1" sqref="G54" xr:uid="{00000000-0002-0000-0400-000002000000}">
      <formula1>"Modifica Concertación,Confirma Concertación,Rechaza por Extemporánea"</formula1>
    </dataValidation>
    <dataValidation type="list" allowBlank="1" showInputMessage="1" showErrorMessage="1" sqref="N30:S31" xr:uid="{00000000-0002-0000-0400-000003000000}">
      <formula1>#REF!</formula1>
    </dataValidation>
  </dataValidations>
  <printOptions horizontalCentered="1"/>
  <pageMargins left="0.6" right="0" top="0.59055118110236227" bottom="0.59055118110236227" header="0.31496062992125984" footer="0.31496062992125984"/>
  <pageSetup paperSize="9" scale="47" orientation="landscape" r:id="rId1"/>
  <headerFooter>
    <oddFooter>&amp;RTH-F-49/V1/22-12-2023</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4000000}">
          <x14:formula1>
            <xm:f>'LISTADO DE EMPLEOS DECRETO 785'!$A$4:$A$40</xm:f>
          </x14:formula1>
          <xm:sqref>G22:N22</xm:sqref>
        </x14:dataValidation>
        <x14:dataValidation type="list" allowBlank="1" showInputMessage="1" showErrorMessage="1" xr:uid="{00000000-0002-0000-0400-000005000000}">
          <x14:formula1>
            <xm:f>'NIVELES JERÁRQUICOS'!$A$3:$A$7</xm:f>
          </x14:formula1>
          <xm:sqref>R22:S22 R27:S27</xm:sqref>
        </x14:dataValidation>
        <x14:dataValidation type="list" allowBlank="1" showInputMessage="1" showErrorMessage="1" xr:uid="{00000000-0002-0000-0400-000006000000}">
          <x14:formula1>
            <xm:f>'NIVELES JERÁRQUICOS'!$A$9:$A$13</xm:f>
          </x14:formula1>
          <xm:sqref>A17</xm:sqref>
        </x14:dataValidation>
        <x14:dataValidation type="list" allowBlank="1" showInputMessage="1" showErrorMessage="1" xr:uid="{00000000-0002-0000-0400-000007000000}">
          <x14:formula1>
            <xm:f>'LISTADO DE EMPLEOS DECRETO 785'!$A$4:$A$32</xm:f>
          </x14:formula1>
          <xm:sqref>K15:O15 G27:N27</xm:sqref>
        </x14:dataValidation>
        <x14:dataValidation type="list" allowBlank="1" showInputMessage="1" showErrorMessage="1" xr:uid="{13EE09B0-44B6-44DC-8536-E764B3FF2466}">
          <x14:formula1>
            <xm:f>'COMPROMISOS LABORALES '!$F$3:$F$7</xm:f>
          </x14:formula1>
          <xm:sqref>A35:B39</xm:sqref>
        </x14:dataValidation>
        <x14:dataValidation type="list" allowBlank="1" showInputMessage="1" showErrorMessage="1" xr:uid="{0FF8006D-A7C4-4902-B3C8-C0E045DD0140}">
          <x14:formula1>
            <xm:f>'COMPROMISOS LABORALES '!$C$2:$C$50</xm:f>
          </x14:formula1>
          <xm:sqref>J35:L39</xm:sqref>
        </x14:dataValidation>
        <x14:dataValidation type="list" allowBlank="1" showInputMessage="1" showErrorMessage="1" xr:uid="{2A88E011-808F-4BB9-BA45-D35652739DC5}">
          <x14:formula1>
            <xm:f>'COMPROMISOS LABORALES '!$B$2:$B$125</xm:f>
          </x14:formula1>
          <xm:sqref>C35:I39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BT730"/>
  <sheetViews>
    <sheetView topLeftCell="A14" zoomScale="55" zoomScaleNormal="55" workbookViewId="0">
      <selection activeCell="Q34" sqref="Q34:Q38"/>
    </sheetView>
  </sheetViews>
  <sheetFormatPr baseColWidth="10" defaultColWidth="0" defaultRowHeight="15" zeroHeight="1" x14ac:dyDescent="0.25"/>
  <cols>
    <col min="1" max="1" width="17.28515625" customWidth="1"/>
    <col min="2" max="2" width="14" customWidth="1"/>
    <col min="3" max="3" width="11.42578125" customWidth="1"/>
    <col min="4" max="4" width="14.85546875" customWidth="1"/>
    <col min="5" max="5" width="14.140625" customWidth="1"/>
    <col min="6" max="6" width="11.42578125" customWidth="1"/>
    <col min="7" max="7" width="13.5703125" customWidth="1"/>
    <col min="8" max="8" width="12.42578125" customWidth="1"/>
    <col min="9" max="9" width="22.7109375" customWidth="1"/>
    <col min="10" max="10" width="17.28515625" customWidth="1"/>
    <col min="11" max="11" width="16" customWidth="1"/>
    <col min="12" max="12" width="15.42578125" customWidth="1"/>
    <col min="13" max="13" width="1.5703125" customWidth="1"/>
    <col min="14" max="14" width="16.85546875" customWidth="1"/>
    <col min="15" max="15" width="16" customWidth="1"/>
    <col min="16" max="16" width="12" customWidth="1"/>
    <col min="17" max="17" width="18.7109375" customWidth="1"/>
    <col min="18" max="18" width="10" customWidth="1"/>
    <col min="19" max="19" width="13.5703125" customWidth="1"/>
    <col min="20" max="20" width="20.140625" hidden="1" customWidth="1"/>
    <col min="21" max="21" width="15.42578125" hidden="1" customWidth="1"/>
    <col min="22" max="64" width="50.7109375" hidden="1" customWidth="1"/>
    <col min="65" max="72" width="0" hidden="1" customWidth="1"/>
    <col min="73" max="16384" width="0.28515625" hidden="1"/>
  </cols>
  <sheetData>
    <row r="1" spans="1:72" ht="15.75" thickBot="1" x14ac:dyDescent="0.3"/>
    <row r="2" spans="1:72" s="268" customFormat="1" ht="15" customHeight="1" x14ac:dyDescent="0.25">
      <c r="A2" s="881"/>
      <c r="B2" s="882"/>
      <c r="C2" s="882"/>
      <c r="D2" s="883"/>
      <c r="E2" s="809" t="s">
        <v>61</v>
      </c>
      <c r="F2" s="810"/>
      <c r="G2" s="810"/>
      <c r="H2" s="810"/>
      <c r="I2" s="810"/>
      <c r="J2" s="810"/>
      <c r="K2" s="810"/>
      <c r="L2" s="810"/>
      <c r="M2" s="810"/>
      <c r="N2" s="810"/>
      <c r="O2" s="810"/>
      <c r="P2" s="810"/>
      <c r="Q2" s="838"/>
      <c r="R2" s="839"/>
      <c r="S2" s="840"/>
    </row>
    <row r="3" spans="1:72" s="268" customFormat="1" ht="23.25" customHeight="1" x14ac:dyDescent="0.25">
      <c r="A3" s="884"/>
      <c r="B3" s="885"/>
      <c r="C3" s="885"/>
      <c r="D3" s="886"/>
      <c r="E3" s="811"/>
      <c r="F3" s="812"/>
      <c r="G3" s="812"/>
      <c r="H3" s="812"/>
      <c r="I3" s="812"/>
      <c r="J3" s="812"/>
      <c r="K3" s="812"/>
      <c r="L3" s="812"/>
      <c r="M3" s="812"/>
      <c r="N3" s="812"/>
      <c r="O3" s="812"/>
      <c r="P3" s="812"/>
      <c r="Q3" s="841"/>
      <c r="R3" s="842"/>
      <c r="S3" s="843"/>
    </row>
    <row r="4" spans="1:72" s="268" customFormat="1" ht="15" customHeight="1" x14ac:dyDescent="0.25">
      <c r="A4" s="884"/>
      <c r="B4" s="885"/>
      <c r="C4" s="885"/>
      <c r="D4" s="886"/>
      <c r="E4" s="813" t="s">
        <v>732</v>
      </c>
      <c r="F4" s="813"/>
      <c r="G4" s="813"/>
      <c r="H4" s="813"/>
      <c r="I4" s="813"/>
      <c r="J4" s="813"/>
      <c r="K4" s="813"/>
      <c r="L4" s="813"/>
      <c r="M4" s="813"/>
      <c r="N4" s="813"/>
      <c r="O4" s="813"/>
      <c r="P4" s="814"/>
      <c r="Q4" s="841"/>
      <c r="R4" s="842"/>
      <c r="S4" s="843"/>
    </row>
    <row r="5" spans="1:72" s="268" customFormat="1" ht="15" customHeight="1" x14ac:dyDescent="0.25">
      <c r="A5" s="884"/>
      <c r="B5" s="885"/>
      <c r="C5" s="885"/>
      <c r="D5" s="886"/>
      <c r="E5" s="815"/>
      <c r="F5" s="815"/>
      <c r="G5" s="815"/>
      <c r="H5" s="815"/>
      <c r="I5" s="815"/>
      <c r="J5" s="815"/>
      <c r="K5" s="815"/>
      <c r="L5" s="815"/>
      <c r="M5" s="815"/>
      <c r="N5" s="815"/>
      <c r="O5" s="815"/>
      <c r="P5" s="816"/>
      <c r="Q5" s="841"/>
      <c r="R5" s="842"/>
      <c r="S5" s="843"/>
    </row>
    <row r="6" spans="1:72" s="268" customFormat="1" ht="15.75" customHeight="1" thickBot="1" x14ac:dyDescent="0.3">
      <c r="A6" s="884"/>
      <c r="B6" s="885"/>
      <c r="C6" s="885"/>
      <c r="D6" s="886"/>
      <c r="E6" s="815"/>
      <c r="F6" s="815"/>
      <c r="G6" s="815"/>
      <c r="H6" s="815"/>
      <c r="I6" s="815"/>
      <c r="J6" s="815"/>
      <c r="K6" s="815"/>
      <c r="L6" s="815"/>
      <c r="M6" s="815"/>
      <c r="N6" s="815"/>
      <c r="O6" s="815"/>
      <c r="P6" s="816"/>
      <c r="Q6" s="841"/>
      <c r="R6" s="842"/>
      <c r="S6" s="843"/>
    </row>
    <row r="7" spans="1:72" s="268" customFormat="1" ht="15.75" customHeight="1" thickBot="1" x14ac:dyDescent="0.3">
      <c r="A7" s="887"/>
      <c r="B7" s="888"/>
      <c r="C7" s="888"/>
      <c r="D7" s="889"/>
      <c r="E7" s="892" t="s">
        <v>0</v>
      </c>
      <c r="F7" s="893"/>
      <c r="G7" s="893"/>
      <c r="H7" s="893"/>
      <c r="I7" s="894"/>
      <c r="J7" s="901">
        <v>45344</v>
      </c>
      <c r="K7" s="901"/>
      <c r="L7" s="902" t="s">
        <v>1</v>
      </c>
      <c r="M7" s="902"/>
      <c r="N7" s="902"/>
      <c r="O7" s="903" t="s">
        <v>744</v>
      </c>
      <c r="P7" s="904"/>
      <c r="Q7" s="844"/>
      <c r="R7" s="845"/>
      <c r="S7" s="846"/>
    </row>
    <row r="8" spans="1:72" ht="27" customHeight="1" thickBot="1" x14ac:dyDescent="0.3">
      <c r="A8" s="269"/>
      <c r="B8" s="269"/>
      <c r="C8" s="269"/>
      <c r="D8" s="269"/>
      <c r="E8" s="876" t="s">
        <v>700</v>
      </c>
      <c r="F8" s="877"/>
      <c r="G8" s="877"/>
      <c r="H8" s="383" t="s">
        <v>701</v>
      </c>
      <c r="I8" s="384">
        <f>+'1. CONCERTACIÓN DE OBJETIVOS'!I8</f>
        <v>0</v>
      </c>
      <c r="J8" s="383" t="s">
        <v>702</v>
      </c>
      <c r="K8" s="384">
        <f>+'1. CONCERTACIÓN DE OBJETIVOS'!K8</f>
        <v>0</v>
      </c>
      <c r="L8" s="878" t="s">
        <v>703</v>
      </c>
      <c r="M8" s="878"/>
      <c r="N8" s="878"/>
      <c r="O8" s="384">
        <f>+'1. CONCERTACIÓN DE OBJETIVOS'!O8</f>
        <v>0</v>
      </c>
      <c r="P8" s="847" t="s">
        <v>704</v>
      </c>
      <c r="Q8" s="847"/>
      <c r="R8" s="879">
        <f>+'1. CONCERTACIÓN DE OBJETIVOS'!R8:S8</f>
        <v>0</v>
      </c>
      <c r="S8" s="880"/>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row>
    <row r="9" spans="1:72" ht="16.5" customHeight="1" x14ac:dyDescent="0.25">
      <c r="A9" s="856" t="s">
        <v>2</v>
      </c>
      <c r="B9" s="857"/>
      <c r="C9" s="857"/>
      <c r="D9" s="857"/>
      <c r="E9" s="270" t="s">
        <v>3</v>
      </c>
      <c r="F9" s="270" t="s">
        <v>4</v>
      </c>
      <c r="G9" s="270" t="s">
        <v>5</v>
      </c>
      <c r="H9" s="858" t="s">
        <v>6</v>
      </c>
      <c r="I9" s="859"/>
      <c r="J9" s="270" t="s">
        <v>3</v>
      </c>
      <c r="K9" s="270" t="s">
        <v>4</v>
      </c>
      <c r="L9" s="270" t="s">
        <v>5</v>
      </c>
      <c r="M9" s="870" t="s">
        <v>7</v>
      </c>
      <c r="N9" s="871"/>
      <c r="O9" s="871"/>
      <c r="P9" s="872"/>
      <c r="Q9" s="271" t="s">
        <v>3</v>
      </c>
      <c r="R9" s="271" t="s">
        <v>4</v>
      </c>
      <c r="S9" s="272" t="s">
        <v>5</v>
      </c>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row>
    <row r="10" spans="1:72" ht="16.5" thickBot="1" x14ac:dyDescent="0.3">
      <c r="A10" s="857"/>
      <c r="B10" s="857"/>
      <c r="C10" s="857"/>
      <c r="D10" s="857"/>
      <c r="E10" s="301">
        <f>+'1. CONCERTACIÓN DE OBJETIVOS'!E10</f>
        <v>0</v>
      </c>
      <c r="F10" s="301">
        <f>+'1. CONCERTACIÓN DE OBJETIVOS'!F10</f>
        <v>0</v>
      </c>
      <c r="G10" s="301">
        <f>+'1. CONCERTACIÓN DE OBJETIVOS'!G10</f>
        <v>0</v>
      </c>
      <c r="H10" s="860"/>
      <c r="I10" s="861"/>
      <c r="J10" s="382">
        <f>+'1. CONCERTACIÓN DE OBJETIVOS'!J10</f>
        <v>0</v>
      </c>
      <c r="K10" s="382">
        <f>+'1. CONCERTACIÓN DE OBJETIVOS'!K10</f>
        <v>0</v>
      </c>
      <c r="L10" s="382">
        <f>+'1. CONCERTACIÓN DE OBJETIVOS'!L10</f>
        <v>0</v>
      </c>
      <c r="M10" s="873"/>
      <c r="N10" s="874"/>
      <c r="O10" s="874"/>
      <c r="P10" s="875"/>
      <c r="Q10" s="382">
        <f>+'1. CONCERTACIÓN DE OBJETIVOS'!Q10</f>
        <v>0</v>
      </c>
      <c r="R10" s="382">
        <f>+'1. CONCERTACIÓN DE OBJETIVOS'!R10</f>
        <v>0</v>
      </c>
      <c r="S10" s="382">
        <f>+'1. CONCERTACIÓN DE OBJETIVOS'!S10</f>
        <v>0</v>
      </c>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row>
    <row r="11" spans="1:72" ht="18.75" thickBot="1" x14ac:dyDescent="0.3">
      <c r="A11" s="862" t="s">
        <v>8</v>
      </c>
      <c r="B11" s="824"/>
      <c r="C11" s="824"/>
      <c r="D11" s="824"/>
      <c r="E11" s="824"/>
      <c r="F11" s="824"/>
      <c r="G11" s="824"/>
      <c r="H11" s="824"/>
      <c r="I11" s="824"/>
      <c r="J11" s="824"/>
      <c r="K11" s="824"/>
      <c r="L11" s="824"/>
      <c r="M11" s="824"/>
      <c r="N11" s="824"/>
      <c r="O11" s="824"/>
      <c r="P11" s="824"/>
      <c r="Q11" s="795"/>
      <c r="R11" s="795"/>
      <c r="S11" s="796"/>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row>
    <row r="12" spans="1:72" x14ac:dyDescent="0.25">
      <c r="A12" s="775" t="s">
        <v>9</v>
      </c>
      <c r="B12" s="755"/>
      <c r="C12" s="775" t="s">
        <v>10</v>
      </c>
      <c r="D12" s="754"/>
      <c r="E12" s="755"/>
      <c r="F12" s="775" t="s">
        <v>11</v>
      </c>
      <c r="G12" s="754"/>
      <c r="H12" s="755"/>
      <c r="I12" s="775" t="s">
        <v>12</v>
      </c>
      <c r="J12" s="754"/>
      <c r="K12" s="755"/>
      <c r="L12" s="775" t="s">
        <v>13</v>
      </c>
      <c r="M12" s="754"/>
      <c r="N12" s="754"/>
      <c r="O12" s="754"/>
      <c r="P12" s="755"/>
      <c r="Q12" s="754" t="s">
        <v>14</v>
      </c>
      <c r="R12" s="754"/>
      <c r="S12" s="755"/>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row>
    <row r="13" spans="1:72" ht="15.75" thickBot="1" x14ac:dyDescent="0.3">
      <c r="A13" s="863">
        <f>+'1. CONCERTACIÓN DE OBJETIVOS'!A13:B13</f>
        <v>0</v>
      </c>
      <c r="B13" s="864"/>
      <c r="C13" s="774">
        <f>+'1. CONCERTACIÓN DE OBJETIVOS'!C13</f>
        <v>0</v>
      </c>
      <c r="D13" s="756"/>
      <c r="E13" s="757"/>
      <c r="F13" s="774">
        <f>+'1. CONCERTACIÓN DE OBJETIVOS'!F13:H13</f>
        <v>0</v>
      </c>
      <c r="G13" s="756"/>
      <c r="H13" s="757"/>
      <c r="I13" s="758">
        <f>+'1. CONCERTACIÓN DE OBJETIVOS'!I13:K13</f>
        <v>0</v>
      </c>
      <c r="J13" s="759"/>
      <c r="K13" s="760"/>
      <c r="L13" s="758">
        <f>+'1. CONCERTACIÓN DE OBJETIVOS'!L13:P13</f>
        <v>0</v>
      </c>
      <c r="M13" s="759"/>
      <c r="N13" s="759"/>
      <c r="O13" s="759"/>
      <c r="P13" s="760"/>
      <c r="Q13" s="759">
        <f>+'1. CONCERTACIÓN DE OBJETIVOS'!Q13:S13</f>
        <v>0</v>
      </c>
      <c r="R13" s="759"/>
      <c r="S13" s="760"/>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row>
    <row r="14" spans="1:72" ht="15.75" thickBot="1" x14ac:dyDescent="0.3">
      <c r="A14" s="775" t="s">
        <v>15</v>
      </c>
      <c r="B14" s="754"/>
      <c r="C14" s="754"/>
      <c r="D14" s="754"/>
      <c r="E14" s="754"/>
      <c r="F14" s="754"/>
      <c r="G14" s="754"/>
      <c r="H14" s="754"/>
      <c r="I14" s="775" t="s">
        <v>16</v>
      </c>
      <c r="J14" s="754"/>
      <c r="K14" s="754"/>
      <c r="L14" s="754"/>
      <c r="M14" s="754"/>
      <c r="N14" s="754"/>
      <c r="O14" s="754"/>
      <c r="P14" s="754"/>
      <c r="Q14" s="754"/>
      <c r="R14" s="754"/>
      <c r="S14" s="75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row>
    <row r="15" spans="1:72" ht="15.75" thickBot="1" x14ac:dyDescent="0.3">
      <c r="A15" s="758">
        <f>+'1. CONCERTACIÓN DE OBJETIVOS'!A15:H15</f>
        <v>0</v>
      </c>
      <c r="B15" s="759"/>
      <c r="C15" s="759"/>
      <c r="D15" s="759"/>
      <c r="E15" s="759"/>
      <c r="F15" s="759"/>
      <c r="G15" s="759"/>
      <c r="H15" s="759"/>
      <c r="I15" s="817" t="s">
        <v>572</v>
      </c>
      <c r="J15" s="818"/>
      <c r="K15" s="817">
        <f>+'1. CONCERTACIÓN DE OBJETIVOS'!K15:O15</f>
        <v>0</v>
      </c>
      <c r="L15" s="865"/>
      <c r="M15" s="865"/>
      <c r="N15" s="865"/>
      <c r="O15" s="818"/>
      <c r="P15" s="276" t="s">
        <v>573</v>
      </c>
      <c r="Q15" s="277" t="str">
        <f>+IFERROR(VLOOKUP(K15,'LISTADO DE EMPLEOS DECRETO 785'!A4:C40,2,0),"")</f>
        <v/>
      </c>
      <c r="R15" s="278" t="s">
        <v>19</v>
      </c>
      <c r="S15" s="277">
        <f>+'1. CONCERTACIÓN DE OBJETIVOS'!S15</f>
        <v>0</v>
      </c>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row>
    <row r="16" spans="1:72" x14ac:dyDescent="0.25">
      <c r="A16" s="866" t="s">
        <v>17</v>
      </c>
      <c r="B16" s="866"/>
      <c r="C16" s="866"/>
      <c r="D16" s="866"/>
      <c r="E16" s="866"/>
      <c r="F16" s="866"/>
      <c r="G16" s="866"/>
      <c r="H16" s="866"/>
      <c r="I16" s="848" t="str">
        <f>'[1]F2. COMP. LAB Y COM COMPOR'!I16:S17</f>
        <v>Propósito del empleo:</v>
      </c>
      <c r="J16" s="850">
        <f>+'1. CONCERTACIÓN DE OBJETIVOS'!J16:S17</f>
        <v>0</v>
      </c>
      <c r="K16" s="851"/>
      <c r="L16" s="851"/>
      <c r="M16" s="851"/>
      <c r="N16" s="851"/>
      <c r="O16" s="851"/>
      <c r="P16" s="851"/>
      <c r="Q16" s="851"/>
      <c r="R16" s="851"/>
      <c r="S16" s="852"/>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row>
    <row r="17" spans="1:72" ht="23.25" customHeight="1" thickBot="1" x14ac:dyDescent="0.3">
      <c r="A17" s="867">
        <f>+'1. CONCERTACIÓN DE OBJETIVOS'!A17:H17</f>
        <v>0</v>
      </c>
      <c r="B17" s="868"/>
      <c r="C17" s="868"/>
      <c r="D17" s="868"/>
      <c r="E17" s="868"/>
      <c r="F17" s="868"/>
      <c r="G17" s="868"/>
      <c r="H17" s="869"/>
      <c r="I17" s="849"/>
      <c r="J17" s="853"/>
      <c r="K17" s="854"/>
      <c r="L17" s="854"/>
      <c r="M17" s="854"/>
      <c r="N17" s="854"/>
      <c r="O17" s="854"/>
      <c r="P17" s="854"/>
      <c r="Q17" s="854"/>
      <c r="R17" s="854"/>
      <c r="S17" s="855"/>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row>
    <row r="18" spans="1:72" ht="18.75" thickBot="1" x14ac:dyDescent="0.3">
      <c r="A18" s="794" t="s">
        <v>20</v>
      </c>
      <c r="B18" s="795"/>
      <c r="C18" s="795"/>
      <c r="D18" s="795"/>
      <c r="E18" s="795"/>
      <c r="F18" s="795"/>
      <c r="G18" s="795"/>
      <c r="H18" s="795"/>
      <c r="I18" s="795"/>
      <c r="J18" s="795"/>
      <c r="K18" s="795"/>
      <c r="L18" s="795"/>
      <c r="M18" s="795"/>
      <c r="N18" s="795"/>
      <c r="O18" s="795"/>
      <c r="P18" s="795"/>
      <c r="Q18" s="795"/>
      <c r="R18" s="795"/>
      <c r="S18" s="796"/>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row>
    <row r="19" spans="1:72" x14ac:dyDescent="0.25">
      <c r="A19" s="775" t="s">
        <v>21</v>
      </c>
      <c r="B19" s="755"/>
      <c r="C19" s="775" t="s">
        <v>10</v>
      </c>
      <c r="D19" s="754"/>
      <c r="E19" s="755"/>
      <c r="F19" s="775" t="s">
        <v>11</v>
      </c>
      <c r="G19" s="754"/>
      <c r="H19" s="755"/>
      <c r="I19" s="775" t="s">
        <v>12</v>
      </c>
      <c r="J19" s="754"/>
      <c r="K19" s="755"/>
      <c r="L19" s="775" t="s">
        <v>13</v>
      </c>
      <c r="M19" s="754"/>
      <c r="N19" s="754"/>
      <c r="O19" s="754"/>
      <c r="P19" s="755"/>
      <c r="Q19" s="754" t="s">
        <v>14</v>
      </c>
      <c r="R19" s="754"/>
      <c r="S19" s="755"/>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row>
    <row r="20" spans="1:72" ht="15.75" thickBot="1" x14ac:dyDescent="0.3">
      <c r="A20" s="774">
        <f>+'1. CONCERTACIÓN DE OBJETIVOS'!A20:B20</f>
        <v>0</v>
      </c>
      <c r="B20" s="757"/>
      <c r="C20" s="774">
        <f>+'1. CONCERTACIÓN DE OBJETIVOS'!C20:E20</f>
        <v>0</v>
      </c>
      <c r="D20" s="756"/>
      <c r="E20" s="757"/>
      <c r="F20" s="774">
        <f>+'1. CONCERTACIÓN DE OBJETIVOS'!F20:H20</f>
        <v>0</v>
      </c>
      <c r="G20" s="756"/>
      <c r="H20" s="757"/>
      <c r="I20" s="758">
        <f>+'1. CONCERTACIÓN DE OBJETIVOS'!I20:K20</f>
        <v>0</v>
      </c>
      <c r="J20" s="759"/>
      <c r="K20" s="760"/>
      <c r="L20" s="758">
        <f>+'1. CONCERTACIÓN DE OBJETIVOS'!L20:P20</f>
        <v>0</v>
      </c>
      <c r="M20" s="759"/>
      <c r="N20" s="759"/>
      <c r="O20" s="759"/>
      <c r="P20" s="760"/>
      <c r="Q20" s="756">
        <f>+'1. CONCERTACIÓN DE OBJETIVOS'!Q20:S20</f>
        <v>0</v>
      </c>
      <c r="R20" s="756"/>
      <c r="S20" s="75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row>
    <row r="21" spans="1:72" x14ac:dyDescent="0.25">
      <c r="A21" s="797" t="s">
        <v>22</v>
      </c>
      <c r="B21" s="798"/>
      <c r="C21" s="759"/>
      <c r="D21" s="759"/>
      <c r="E21" s="759"/>
      <c r="F21" s="759"/>
      <c r="G21" s="758" t="s">
        <v>16</v>
      </c>
      <c r="H21" s="754"/>
      <c r="I21" s="754"/>
      <c r="J21" s="754"/>
      <c r="K21" s="754"/>
      <c r="L21" s="754"/>
      <c r="M21" s="754"/>
      <c r="N21" s="755"/>
      <c r="O21" s="754" t="s">
        <v>18</v>
      </c>
      <c r="P21" s="755"/>
      <c r="Q21" s="381" t="s">
        <v>19</v>
      </c>
      <c r="R21" s="775" t="s">
        <v>17</v>
      </c>
      <c r="S21" s="755"/>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row>
    <row r="22" spans="1:72" ht="15.75" thickBot="1" x14ac:dyDescent="0.3">
      <c r="A22" s="778">
        <f>+'1. CONCERTACIÓN DE OBJETIVOS'!A22:F22</f>
        <v>0</v>
      </c>
      <c r="B22" s="779"/>
      <c r="C22" s="779"/>
      <c r="D22" s="779"/>
      <c r="E22" s="779"/>
      <c r="F22" s="779"/>
      <c r="G22" s="774">
        <f>+'1. CONCERTACIÓN DE OBJETIVOS'!G22:N22</f>
        <v>0</v>
      </c>
      <c r="H22" s="756"/>
      <c r="I22" s="756"/>
      <c r="J22" s="756"/>
      <c r="K22" s="756"/>
      <c r="L22" s="756"/>
      <c r="M22" s="756"/>
      <c r="N22" s="757"/>
      <c r="O22" s="867" t="str">
        <f>IFERROR(VLOOKUP(G22,'LISTADO DE EMPLEOS DECRETO 785'!A4:C40,2,0),"")</f>
        <v/>
      </c>
      <c r="P22" s="869"/>
      <c r="Q22" s="386">
        <f>+'1. CONCERTACIÓN DE OBJETIVOS'!Q22</f>
        <v>0</v>
      </c>
      <c r="R22" s="758">
        <f>+'1. CONCERTACIÓN DE OBJETIVOS'!R22:S22</f>
        <v>0</v>
      </c>
      <c r="S22" s="760"/>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row>
    <row r="23" spans="1:72" ht="18.75" thickBot="1" x14ac:dyDescent="0.3">
      <c r="A23" s="822" t="s">
        <v>23</v>
      </c>
      <c r="B23" s="823"/>
      <c r="C23" s="823"/>
      <c r="D23" s="823"/>
      <c r="E23" s="823"/>
      <c r="F23" s="823"/>
      <c r="G23" s="824"/>
      <c r="H23" s="824"/>
      <c r="I23" s="824"/>
      <c r="J23" s="824"/>
      <c r="K23" s="824"/>
      <c r="L23" s="824"/>
      <c r="M23" s="824"/>
      <c r="N23" s="824"/>
      <c r="O23" s="824"/>
      <c r="P23" s="824"/>
      <c r="Q23" s="823"/>
      <c r="R23" s="823"/>
      <c r="S23" s="825"/>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row>
    <row r="24" spans="1:72" x14ac:dyDescent="0.25">
      <c r="A24" s="775" t="s">
        <v>21</v>
      </c>
      <c r="B24" s="755"/>
      <c r="C24" s="775" t="s">
        <v>10</v>
      </c>
      <c r="D24" s="754"/>
      <c r="E24" s="755"/>
      <c r="F24" s="775" t="s">
        <v>11</v>
      </c>
      <c r="G24" s="754"/>
      <c r="H24" s="755"/>
      <c r="I24" s="775" t="s">
        <v>12</v>
      </c>
      <c r="J24" s="754"/>
      <c r="K24" s="755"/>
      <c r="L24" s="775" t="s">
        <v>13</v>
      </c>
      <c r="M24" s="754"/>
      <c r="N24" s="754"/>
      <c r="O24" s="754"/>
      <c r="P24" s="755"/>
      <c r="Q24" s="754" t="s">
        <v>14</v>
      </c>
      <c r="R24" s="754"/>
      <c r="S24" s="755"/>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row>
    <row r="25" spans="1:72" ht="15.75" thickBot="1" x14ac:dyDescent="0.3">
      <c r="A25" s="774">
        <f>+'1. CONCERTACIÓN DE OBJETIVOS'!A25:B25</f>
        <v>0</v>
      </c>
      <c r="B25" s="757"/>
      <c r="C25" s="774">
        <f>+'1. CONCERTACIÓN DE OBJETIVOS'!C25:E25</f>
        <v>0</v>
      </c>
      <c r="D25" s="756"/>
      <c r="E25" s="757"/>
      <c r="F25" s="774">
        <f>+'1. CONCERTACIÓN DE OBJETIVOS'!F25:H25</f>
        <v>0</v>
      </c>
      <c r="G25" s="759"/>
      <c r="H25" s="760"/>
      <c r="I25" s="758">
        <f>+'1. CONCERTACIÓN DE OBJETIVOS'!I25:K25</f>
        <v>0</v>
      </c>
      <c r="J25" s="759"/>
      <c r="K25" s="760"/>
      <c r="L25" s="758">
        <f>+'1. CONCERTACIÓN DE OBJETIVOS'!L25:P25</f>
        <v>0</v>
      </c>
      <c r="M25" s="759"/>
      <c r="N25" s="759"/>
      <c r="O25" s="759"/>
      <c r="P25" s="760"/>
      <c r="Q25" s="756">
        <f>+'1. CONCERTACIÓN DE OBJETIVOS'!Q25:S25</f>
        <v>0</v>
      </c>
      <c r="R25" s="756"/>
      <c r="S25" s="75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row>
    <row r="26" spans="1:72" x14ac:dyDescent="0.25">
      <c r="A26" s="797" t="s">
        <v>24</v>
      </c>
      <c r="B26" s="798"/>
      <c r="C26" s="798"/>
      <c r="D26" s="798"/>
      <c r="E26" s="798"/>
      <c r="F26" s="798"/>
      <c r="G26" s="775" t="s">
        <v>16</v>
      </c>
      <c r="H26" s="754"/>
      <c r="I26" s="754"/>
      <c r="J26" s="754"/>
      <c r="K26" s="754"/>
      <c r="L26" s="754"/>
      <c r="M26" s="754"/>
      <c r="N26" s="755"/>
      <c r="O26" s="754" t="s">
        <v>18</v>
      </c>
      <c r="P26" s="755"/>
      <c r="Q26" s="381" t="s">
        <v>19</v>
      </c>
      <c r="R26" s="775" t="s">
        <v>17</v>
      </c>
      <c r="S26" s="755"/>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row>
    <row r="27" spans="1:72" ht="15.75" thickBot="1" x14ac:dyDescent="0.3">
      <c r="A27" s="778">
        <f>+'1. CONCERTACIÓN DE OBJETIVOS'!A27:F27</f>
        <v>0</v>
      </c>
      <c r="B27" s="779"/>
      <c r="C27" s="779"/>
      <c r="D27" s="779"/>
      <c r="E27" s="779"/>
      <c r="F27" s="779"/>
      <c r="G27" s="758">
        <f>+'1. CONCERTACIÓN DE OBJETIVOS'!G27:N27</f>
        <v>0</v>
      </c>
      <c r="H27" s="759"/>
      <c r="I27" s="759"/>
      <c r="J27" s="759"/>
      <c r="K27" s="759"/>
      <c r="L27" s="759"/>
      <c r="M27" s="759"/>
      <c r="N27" s="760"/>
      <c r="O27" s="778" t="str">
        <f>+IFERROR(VLOOKUP(G27,'LISTADO DE EMPLEOS DECRETO 785'!A4:C40,2,0),"")</f>
        <v/>
      </c>
      <c r="P27" s="780"/>
      <c r="Q27" s="387">
        <f>+'1. CONCERTACIÓN DE OBJETIVOS'!Q27</f>
        <v>0</v>
      </c>
      <c r="R27" s="758">
        <f>+'1. CONCERTACIÓN DE OBJETIVOS'!R27:S27</f>
        <v>0</v>
      </c>
      <c r="S27" s="760"/>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row>
    <row r="28" spans="1:72" ht="17.25" customHeight="1" thickBot="1" x14ac:dyDescent="0.3">
      <c r="A28" s="761" t="s">
        <v>36</v>
      </c>
      <c r="B28" s="762"/>
      <c r="C28" s="762"/>
      <c r="D28" s="762"/>
      <c r="E28" s="762"/>
      <c r="F28" s="762"/>
      <c r="G28" s="762"/>
      <c r="H28" s="762"/>
      <c r="I28" s="762"/>
      <c r="J28" s="762"/>
      <c r="K28" s="762"/>
      <c r="L28" s="762"/>
      <c r="M28" s="762"/>
      <c r="N28" s="762"/>
      <c r="O28" s="762"/>
      <c r="P28" s="762"/>
      <c r="Q28" s="762"/>
      <c r="R28" s="762"/>
      <c r="S28" s="763"/>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row>
    <row r="29" spans="1:72" ht="65.25" customHeight="1" thickBot="1" x14ac:dyDescent="0.3">
      <c r="A29" s="781" t="str">
        <f>+IF('1. CONCERTACIÓN DE OBJETIVOS'!A29="","",'1. CONCERTACIÓN DE OBJETIVOS'!A29)</f>
        <v/>
      </c>
      <c r="B29" s="782"/>
      <c r="C29" s="782"/>
      <c r="D29" s="782"/>
      <c r="E29" s="782"/>
      <c r="F29" s="782"/>
      <c r="G29" s="782"/>
      <c r="H29" s="782"/>
      <c r="I29" s="782"/>
      <c r="J29" s="782"/>
      <c r="K29" s="782"/>
      <c r="L29" s="782"/>
      <c r="M29" s="782"/>
      <c r="N29" s="782"/>
      <c r="O29" s="782"/>
      <c r="P29" s="782"/>
      <c r="Q29" s="782"/>
      <c r="R29" s="782"/>
      <c r="S29" s="783"/>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row>
    <row r="30" spans="1:72" ht="18.75" thickBot="1" x14ac:dyDescent="0.3">
      <c r="A30" s="799" t="s">
        <v>43</v>
      </c>
      <c r="B30" s="800"/>
      <c r="C30" s="800"/>
      <c r="D30" s="800"/>
      <c r="E30" s="800"/>
      <c r="F30" s="800"/>
      <c r="G30" s="800"/>
      <c r="H30" s="800"/>
      <c r="I30" s="800"/>
      <c r="J30" s="800"/>
      <c r="K30" s="800"/>
      <c r="L30" s="800"/>
      <c r="M30" s="801"/>
      <c r="N30" s="800"/>
      <c r="O30" s="800"/>
      <c r="P30" s="800"/>
      <c r="Q30" s="800"/>
      <c r="R30" s="800"/>
      <c r="S30" s="802"/>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2" ht="16.5" customHeight="1" thickBot="1" x14ac:dyDescent="0.3">
      <c r="A31" s="819" t="s">
        <v>676</v>
      </c>
      <c r="B31" s="905" t="s">
        <v>37</v>
      </c>
      <c r="C31" s="835"/>
      <c r="D31" s="835"/>
      <c r="E31" s="895"/>
      <c r="F31" s="908" t="s">
        <v>38</v>
      </c>
      <c r="G31" s="908"/>
      <c r="H31" s="909"/>
      <c r="I31" s="835" t="s">
        <v>39</v>
      </c>
      <c r="J31" s="835" t="s">
        <v>40</v>
      </c>
      <c r="K31" s="835" t="s">
        <v>668</v>
      </c>
      <c r="L31" s="895" t="s">
        <v>669</v>
      </c>
      <c r="M31" s="258"/>
      <c r="N31" s="805" t="s">
        <v>26</v>
      </c>
      <c r="O31" s="806"/>
      <c r="P31" s="806"/>
      <c r="Q31" s="807"/>
      <c r="R31" s="807"/>
      <c r="S31" s="808"/>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ht="50.25" customHeight="1" thickBot="1" x14ac:dyDescent="0.3">
      <c r="A32" s="820"/>
      <c r="B32" s="906"/>
      <c r="C32" s="836"/>
      <c r="D32" s="836"/>
      <c r="E32" s="896"/>
      <c r="F32" s="910"/>
      <c r="G32" s="910"/>
      <c r="H32" s="911"/>
      <c r="I32" s="836"/>
      <c r="J32" s="836"/>
      <c r="K32" s="836"/>
      <c r="L32" s="896"/>
      <c r="M32" s="259"/>
      <c r="N32" s="898" t="s">
        <v>27</v>
      </c>
      <c r="O32" s="899"/>
      <c r="P32" s="900"/>
      <c r="Q32" s="764" t="s">
        <v>28</v>
      </c>
      <c r="R32" s="765"/>
      <c r="S32" s="766"/>
    </row>
    <row r="33" spans="1:72" ht="45" customHeight="1" thickBot="1" x14ac:dyDescent="0.3">
      <c r="A33" s="821"/>
      <c r="B33" s="907"/>
      <c r="C33" s="837"/>
      <c r="D33" s="837"/>
      <c r="E33" s="897"/>
      <c r="F33" s="912"/>
      <c r="G33" s="912"/>
      <c r="H33" s="913"/>
      <c r="I33" s="837"/>
      <c r="J33" s="837"/>
      <c r="K33" s="837"/>
      <c r="L33" s="897"/>
      <c r="M33" s="259"/>
      <c r="N33" s="247" t="s">
        <v>41</v>
      </c>
      <c r="O33" s="776" t="s">
        <v>717</v>
      </c>
      <c r="P33" s="777"/>
      <c r="Q33" s="248" t="s">
        <v>41</v>
      </c>
      <c r="R33" s="776" t="s">
        <v>718</v>
      </c>
      <c r="S33" s="777"/>
    </row>
    <row r="34" spans="1:72" ht="62.25" customHeight="1" x14ac:dyDescent="0.25">
      <c r="A34" s="438">
        <f>+'1. CONCERTACIÓN DE OBJETIVOS'!A35</f>
        <v>0</v>
      </c>
      <c r="B34" s="772" t="str">
        <f>+IF('1. CONCERTACIÓN DE OBJETIVOS'!C35="","",'1. CONCERTACIÓN DE OBJETIVOS'!C35)</f>
        <v/>
      </c>
      <c r="C34" s="772"/>
      <c r="D34" s="772"/>
      <c r="E34" s="772"/>
      <c r="F34" s="773">
        <f>+'1. CONCERTACIÓN DE OBJETIVOS'!J35</f>
        <v>0</v>
      </c>
      <c r="G34" s="773"/>
      <c r="H34" s="773"/>
      <c r="I34" s="441"/>
      <c r="J34" s="437"/>
      <c r="K34" s="434" t="str">
        <f>IF('1. CONCERTACIÓN DE OBJETIVOS'!N35="","",'1. CONCERTACIÓN DE OBJETIVOS'!N35)</f>
        <v/>
      </c>
      <c r="L34" s="434" t="str">
        <f>IF('1. CONCERTACIÓN DE OBJETIVOS'!P35="","",'1. CONCERTACIÓN DE OBJETIVOS'!P35)</f>
        <v/>
      </c>
      <c r="M34" s="302"/>
      <c r="N34" s="436"/>
      <c r="O34" s="770" t="str">
        <f>IFERROR(IF('4A.EVAL.PARCIAL EVENTUAL(1 SEM)'!T36="",'2. EVAL.ADTIVOS Y APOYO '!K34*'2. EVAL.ADTIVOS Y APOYO '!N34,'4A.EVAL.PARCIAL EVENTUAL(1 SEM)'!T36),"")</f>
        <v/>
      </c>
      <c r="P34" s="771"/>
      <c r="Q34" s="435"/>
      <c r="R34" s="803" t="str">
        <f>IFERROR(IF('4B.EVAL.PARCIAL EVENTUAL(2 SEM)'!T36="",'2. EVAL.ADTIVOS Y APOYO '!L34*'2. EVAL.ADTIVOS Y APOYO '!Q34,'4B.EVAL.PARCIAL EVENTUAL(2 SEM)'!T36),"")</f>
        <v/>
      </c>
      <c r="S34" s="804"/>
    </row>
    <row r="35" spans="1:72" ht="62.25" customHeight="1" x14ac:dyDescent="0.25">
      <c r="A35" s="432">
        <f>+'1. CONCERTACIÓN DE OBJETIVOS'!A36</f>
        <v>0</v>
      </c>
      <c r="B35" s="772" t="str">
        <f>+IF('1. CONCERTACIÓN DE OBJETIVOS'!C36="","",'1. CONCERTACIÓN DE OBJETIVOS'!C36)</f>
        <v/>
      </c>
      <c r="C35" s="772"/>
      <c r="D35" s="772"/>
      <c r="E35" s="772"/>
      <c r="F35" s="932">
        <f>+'1. CONCERTACIÓN DE OBJETIVOS'!J36</f>
        <v>0</v>
      </c>
      <c r="G35" s="932"/>
      <c r="H35" s="932"/>
      <c r="I35" s="442"/>
      <c r="J35" s="433"/>
      <c r="K35" s="434" t="str">
        <f>IF('1. CONCERTACIÓN DE OBJETIVOS'!N36="","",'1. CONCERTACIÓN DE OBJETIVOS'!N36)</f>
        <v/>
      </c>
      <c r="L35" s="434" t="str">
        <f>IF('1. CONCERTACIÓN DE OBJETIVOS'!P36="","",'1. CONCERTACIÓN DE OBJETIVOS'!P36)</f>
        <v/>
      </c>
      <c r="M35" s="303"/>
      <c r="N35" s="436"/>
      <c r="O35" s="770" t="str">
        <f>IFERROR(IF('4A.EVAL.PARCIAL EVENTUAL(1 SEM)'!T37="",'2. EVAL.ADTIVOS Y APOYO '!K35*'2. EVAL.ADTIVOS Y APOYO '!N35,'4A.EVAL.PARCIAL EVENTUAL(1 SEM)'!T37),"")</f>
        <v/>
      </c>
      <c r="P35" s="771"/>
      <c r="Q35" s="435"/>
      <c r="R35" s="803" t="str">
        <f>IFERROR(IF('4B.EVAL.PARCIAL EVENTUAL(2 SEM)'!T37="",'2. EVAL.ADTIVOS Y APOYO '!L35*'2. EVAL.ADTIVOS Y APOYO '!Q35,'4B.EVAL.PARCIAL EVENTUAL(2 SEM)'!T37),"")</f>
        <v/>
      </c>
      <c r="S35" s="804"/>
    </row>
    <row r="36" spans="1:72" ht="62.25" customHeight="1" x14ac:dyDescent="0.25">
      <c r="A36" s="432">
        <f>+'1. CONCERTACIÓN DE OBJETIVOS'!A37</f>
        <v>0</v>
      </c>
      <c r="B36" s="772" t="str">
        <f>+IF('1. CONCERTACIÓN DE OBJETIVOS'!C37="","",'1. CONCERTACIÓN DE OBJETIVOS'!C37)</f>
        <v/>
      </c>
      <c r="C36" s="772"/>
      <c r="D36" s="772"/>
      <c r="E36" s="772"/>
      <c r="F36" s="932">
        <f>+'1. CONCERTACIÓN DE OBJETIVOS'!J37</f>
        <v>0</v>
      </c>
      <c r="G36" s="932"/>
      <c r="H36" s="932"/>
      <c r="I36" s="442"/>
      <c r="J36" s="433"/>
      <c r="K36" s="434" t="str">
        <f>IF('1. CONCERTACIÓN DE OBJETIVOS'!N37="","",'1. CONCERTACIÓN DE OBJETIVOS'!N37)</f>
        <v/>
      </c>
      <c r="L36" s="434" t="str">
        <f>IF('1. CONCERTACIÓN DE OBJETIVOS'!P37="","",'1. CONCERTACIÓN DE OBJETIVOS'!P37)</f>
        <v/>
      </c>
      <c r="M36" s="303"/>
      <c r="N36" s="436"/>
      <c r="O36" s="770" t="str">
        <f>IFERROR(IF('4A.EVAL.PARCIAL EVENTUAL(1 SEM)'!T38="",'2. EVAL.ADTIVOS Y APOYO '!K36*'2. EVAL.ADTIVOS Y APOYO '!N36,'4A.EVAL.PARCIAL EVENTUAL(1 SEM)'!T38),"")</f>
        <v/>
      </c>
      <c r="P36" s="771"/>
      <c r="Q36" s="435"/>
      <c r="R36" s="803" t="str">
        <f>IFERROR(IF('4B.EVAL.PARCIAL EVENTUAL(2 SEM)'!T38="",'2. EVAL.ADTIVOS Y APOYO '!L36*'2. EVAL.ADTIVOS Y APOYO '!Q36,'4B.EVAL.PARCIAL EVENTUAL(2 SEM)'!T38),"")</f>
        <v/>
      </c>
      <c r="S36" s="804"/>
    </row>
    <row r="37" spans="1:72" ht="62.25" customHeight="1" x14ac:dyDescent="0.25">
      <c r="A37" s="432">
        <f>+'1. CONCERTACIÓN DE OBJETIVOS'!A38</f>
        <v>0</v>
      </c>
      <c r="B37" s="772" t="str">
        <f>+IF('1. CONCERTACIÓN DE OBJETIVOS'!C38="","",'1. CONCERTACIÓN DE OBJETIVOS'!C38)</f>
        <v/>
      </c>
      <c r="C37" s="772"/>
      <c r="D37" s="772"/>
      <c r="E37" s="772"/>
      <c r="F37" s="932">
        <f>+'1. CONCERTACIÓN DE OBJETIVOS'!J38</f>
        <v>0</v>
      </c>
      <c r="G37" s="932"/>
      <c r="H37" s="932"/>
      <c r="I37" s="442"/>
      <c r="J37" s="433"/>
      <c r="K37" s="434" t="str">
        <f>IF('1. CONCERTACIÓN DE OBJETIVOS'!N38="","",'1. CONCERTACIÓN DE OBJETIVOS'!N38)</f>
        <v/>
      </c>
      <c r="L37" s="434" t="str">
        <f>IF('1. CONCERTACIÓN DE OBJETIVOS'!P38="","",'1. CONCERTACIÓN DE OBJETIVOS'!P38)</f>
        <v/>
      </c>
      <c r="M37" s="303"/>
      <c r="N37" s="435"/>
      <c r="O37" s="770" t="str">
        <f>IFERROR(IF('4A.EVAL.PARCIAL EVENTUAL(1 SEM)'!T39="",'2. EVAL.ADTIVOS Y APOYO '!K37*'2. EVAL.ADTIVOS Y APOYO '!N37,'4A.EVAL.PARCIAL EVENTUAL(1 SEM)'!T39),"")</f>
        <v/>
      </c>
      <c r="P37" s="771"/>
      <c r="Q37" s="435"/>
      <c r="R37" s="803" t="str">
        <f>IFERROR(IF('4B.EVAL.PARCIAL EVENTUAL(2 SEM)'!T39="",'2. EVAL.ADTIVOS Y APOYO '!L37*'2. EVAL.ADTIVOS Y APOYO '!Q37,'4B.EVAL.PARCIAL EVENTUAL(2 SEM)'!T39),"")</f>
        <v/>
      </c>
      <c r="S37" s="804"/>
    </row>
    <row r="38" spans="1:72" ht="62.25" customHeight="1" thickBot="1" x14ac:dyDescent="0.3">
      <c r="A38" s="432">
        <f>+'1. CONCERTACIÓN DE OBJETIVOS'!A39</f>
        <v>0</v>
      </c>
      <c r="B38" s="772" t="str">
        <f>+IF('1. CONCERTACIÓN DE OBJETIVOS'!C39="","",'1. CONCERTACIÓN DE OBJETIVOS'!C39)</f>
        <v/>
      </c>
      <c r="C38" s="772"/>
      <c r="D38" s="772"/>
      <c r="E38" s="772"/>
      <c r="F38" s="932">
        <f>+'1. CONCERTACIÓN DE OBJETIVOS'!J39</f>
        <v>0</v>
      </c>
      <c r="G38" s="932"/>
      <c r="H38" s="932"/>
      <c r="I38" s="442"/>
      <c r="J38" s="433"/>
      <c r="K38" s="434" t="str">
        <f>IF('1. CONCERTACIÓN DE OBJETIVOS'!N39="","",'1. CONCERTACIÓN DE OBJETIVOS'!N39)</f>
        <v/>
      </c>
      <c r="L38" s="434" t="str">
        <f>IF('1. CONCERTACIÓN DE OBJETIVOS'!P39="","",'1. CONCERTACIÓN DE OBJETIVOS'!P39)</f>
        <v/>
      </c>
      <c r="M38" s="303"/>
      <c r="N38" s="435"/>
      <c r="O38" s="770" t="str">
        <f>IFERROR(IF('4A.EVAL.PARCIAL EVENTUAL(1 SEM)'!T40="",'2. EVAL.ADTIVOS Y APOYO '!K38*'2. EVAL.ADTIVOS Y APOYO '!N38,'4A.EVAL.PARCIAL EVENTUAL(1 SEM)'!T40),"")</f>
        <v/>
      </c>
      <c r="P38" s="771"/>
      <c r="Q38" s="435"/>
      <c r="R38" s="803" t="str">
        <f>IFERROR(IF('4B.EVAL.PARCIAL EVENTUAL(2 SEM)'!T40="",'2. EVAL.ADTIVOS Y APOYO '!L38*'2. EVAL.ADTIVOS Y APOYO '!Q38,'4B.EVAL.PARCIAL EVENTUAL(2 SEM)'!T40),"")</f>
        <v/>
      </c>
      <c r="S38" s="804"/>
    </row>
    <row r="39" spans="1:72" ht="16.5" customHeight="1" thickBot="1" x14ac:dyDescent="0.3">
      <c r="A39" s="826" t="s">
        <v>29</v>
      </c>
      <c r="B39" s="827"/>
      <c r="C39" s="827"/>
      <c r="D39" s="827"/>
      <c r="E39" s="827"/>
      <c r="F39" s="827"/>
      <c r="G39" s="827"/>
      <c r="H39" s="827"/>
      <c r="I39" s="827"/>
      <c r="J39" s="827"/>
      <c r="K39" s="430">
        <f>IF(SUM(K34:K38)&gt;100%,"ERROR",SUM(K34:K38))</f>
        <v>0</v>
      </c>
      <c r="L39" s="430">
        <f>IF(SUM(L34:L38)&gt;100%,"ERROR",SUM(L34:L38))</f>
        <v>0</v>
      </c>
      <c r="M39" s="304"/>
      <c r="N39" s="305" t="s">
        <v>30</v>
      </c>
      <c r="O39" s="306"/>
      <c r="P39" s="307">
        <f>SUM(O34:P38)</f>
        <v>0</v>
      </c>
      <c r="Q39" s="308" t="s">
        <v>30</v>
      </c>
      <c r="R39" s="309"/>
      <c r="S39" s="307">
        <f>+SUM(R34:S38)</f>
        <v>0</v>
      </c>
      <c r="V39" s="5"/>
      <c r="W39" s="6"/>
    </row>
    <row r="40" spans="1:72" ht="19.5" thickBot="1" x14ac:dyDescent="0.3">
      <c r="A40" s="833" t="s">
        <v>31</v>
      </c>
      <c r="B40" s="785"/>
      <c r="C40" s="785"/>
      <c r="D40" s="785"/>
      <c r="E40" s="785"/>
      <c r="F40" s="834"/>
      <c r="G40" s="784" t="s">
        <v>32</v>
      </c>
      <c r="H40" s="785"/>
      <c r="I40" s="785"/>
      <c r="J40" s="785"/>
      <c r="K40" s="786"/>
      <c r="L40" s="249">
        <f>+SUM(N40,Q40)</f>
        <v>360</v>
      </c>
      <c r="M40" s="7"/>
      <c r="N40" s="930">
        <v>180</v>
      </c>
      <c r="O40" s="930"/>
      <c r="P40" s="931"/>
      <c r="Q40" s="939">
        <v>180</v>
      </c>
      <c r="R40" s="930"/>
      <c r="S40" s="940"/>
      <c r="V40" s="5"/>
      <c r="W40" s="6"/>
    </row>
    <row r="41" spans="1:72" ht="15.75" x14ac:dyDescent="0.25">
      <c r="A41" s="946" t="s">
        <v>48</v>
      </c>
      <c r="B41" s="947"/>
      <c r="C41" s="947"/>
      <c r="D41" s="947"/>
      <c r="E41" s="947"/>
      <c r="F41" s="947"/>
      <c r="G41" s="947"/>
      <c r="H41" s="947"/>
      <c r="I41" s="947"/>
      <c r="J41" s="947"/>
      <c r="K41" s="948"/>
      <c r="L41" s="787" t="s">
        <v>33</v>
      </c>
      <c r="M41" s="788"/>
      <c r="N41" s="788"/>
      <c r="O41" s="788"/>
      <c r="P41" s="788"/>
      <c r="Q41" s="788"/>
      <c r="R41" s="788"/>
      <c r="S41" s="789"/>
      <c r="W41" s="6"/>
    </row>
    <row r="42" spans="1:72" ht="15" customHeight="1" x14ac:dyDescent="0.25">
      <c r="A42" s="949"/>
      <c r="B42" s="950"/>
      <c r="C42" s="950"/>
      <c r="D42" s="950"/>
      <c r="E42" s="950"/>
      <c r="F42" s="950"/>
      <c r="G42" s="950"/>
      <c r="H42" s="950"/>
      <c r="I42" s="950"/>
      <c r="J42" s="950"/>
      <c r="K42" s="951"/>
      <c r="L42" s="767" t="s">
        <v>34</v>
      </c>
      <c r="M42" s="767"/>
      <c r="N42" s="767"/>
      <c r="O42" s="767"/>
      <c r="P42" s="768">
        <f>+IF(AND(P39&gt;0,S39=0),P39,IF(AND(P39=0,S39&gt;0),S39,AVERAGE(P39,S39)))</f>
        <v>0</v>
      </c>
      <c r="Q42" s="767" t="s">
        <v>42</v>
      </c>
      <c r="R42" s="767"/>
      <c r="S42" s="828">
        <f>+P42*85%</f>
        <v>0</v>
      </c>
      <c r="W42" s="6"/>
    </row>
    <row r="43" spans="1:72" ht="15" customHeight="1" x14ac:dyDescent="0.25">
      <c r="A43" s="952"/>
      <c r="B43" s="953"/>
      <c r="C43" s="953"/>
      <c r="D43" s="953"/>
      <c r="E43" s="953"/>
      <c r="F43" s="953"/>
      <c r="G43" s="953"/>
      <c r="H43" s="953"/>
      <c r="I43" s="953"/>
      <c r="J43" s="953"/>
      <c r="K43" s="954"/>
      <c r="L43" s="767"/>
      <c r="M43" s="767"/>
      <c r="N43" s="767"/>
      <c r="O43" s="767"/>
      <c r="P43" s="769"/>
      <c r="Q43" s="767"/>
      <c r="R43" s="767"/>
      <c r="S43" s="829"/>
      <c r="W43" s="6"/>
    </row>
    <row r="44" spans="1:72" ht="15.75" thickBot="1" x14ac:dyDescent="0.3"/>
    <row r="45" spans="1:72" ht="18.75" thickBot="1" x14ac:dyDescent="0.3">
      <c r="A45" s="955" t="s">
        <v>44</v>
      </c>
      <c r="B45" s="956"/>
      <c r="C45" s="956"/>
      <c r="D45" s="956"/>
      <c r="E45" s="956"/>
      <c r="F45" s="956"/>
      <c r="G45" s="956"/>
      <c r="H45" s="956"/>
      <c r="I45" s="956"/>
      <c r="J45" s="956"/>
      <c r="K45" s="956"/>
      <c r="L45" s="956"/>
      <c r="M45" s="957"/>
      <c r="N45" s="957"/>
      <c r="O45" s="957"/>
      <c r="P45" s="957"/>
      <c r="Q45" s="957"/>
      <c r="R45" s="957"/>
      <c r="S45" s="958"/>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s="8" customFormat="1" ht="56.25" customHeight="1" thickBot="1" x14ac:dyDescent="0.3">
      <c r="A46" s="790" t="s">
        <v>54</v>
      </c>
      <c r="B46" s="790"/>
      <c r="C46" s="790"/>
      <c r="D46" s="790" t="s">
        <v>45</v>
      </c>
      <c r="E46" s="790"/>
      <c r="F46" s="790"/>
      <c r="G46" s="790"/>
      <c r="H46" s="790" t="s">
        <v>46</v>
      </c>
      <c r="I46" s="790"/>
      <c r="J46" s="790"/>
      <c r="K46" s="790"/>
      <c r="L46" s="790"/>
      <c r="N46" s="830" t="s">
        <v>27</v>
      </c>
      <c r="O46" s="831"/>
      <c r="P46" s="832"/>
      <c r="Q46" s="830" t="s">
        <v>28</v>
      </c>
      <c r="R46" s="831"/>
      <c r="S46" s="832"/>
    </row>
    <row r="47" spans="1:72" ht="57" customHeight="1" x14ac:dyDescent="0.25">
      <c r="A47" s="935"/>
      <c r="B47" s="935"/>
      <c r="C47" s="935"/>
      <c r="D47" s="790"/>
      <c r="E47" s="790"/>
      <c r="F47" s="790"/>
      <c r="G47" s="790"/>
      <c r="H47" s="790"/>
      <c r="I47" s="790"/>
      <c r="J47" s="790"/>
      <c r="K47" s="790"/>
      <c r="L47" s="790"/>
      <c r="N47" s="407" t="s">
        <v>741</v>
      </c>
      <c r="O47" s="890" t="s">
        <v>714</v>
      </c>
      <c r="P47" s="891"/>
      <c r="Q47" s="408" t="s">
        <v>741</v>
      </c>
      <c r="R47" s="890" t="s">
        <v>714</v>
      </c>
      <c r="S47" s="960"/>
    </row>
    <row r="48" spans="1:72" ht="41.25" customHeight="1" x14ac:dyDescent="0.25">
      <c r="A48" s="791">
        <f>+'1. CONCERTACIÓN DE OBJETIVOS'!A43</f>
        <v>0</v>
      </c>
      <c r="B48" s="792"/>
      <c r="C48" s="793"/>
      <c r="D48" s="914" t="str">
        <f>IFERROR(VLOOKUP(CONCATENATE($A$17,A48),'Hoja1 ultimo'!$A$2:$E$63,4,0),"")</f>
        <v/>
      </c>
      <c r="E48" s="915"/>
      <c r="F48" s="915"/>
      <c r="G48" s="916"/>
      <c r="H48" s="914" t="str">
        <f>IFERROR(VLOOKUP(CONCATENATE($A$17,A48),'Hoja1 ultimo'!$A$2:$E$63,4,0),"")</f>
        <v/>
      </c>
      <c r="I48" s="915"/>
      <c r="J48" s="915"/>
      <c r="K48" s="915"/>
      <c r="L48" s="916"/>
      <c r="N48" s="431"/>
      <c r="O48" s="752" t="str">
        <f>IF(T48="",IF(N48="","",IF(AND(N48&lt;=6),"BAJO",IF(AND(N48&gt;6,N48&lt;10),"ACEPTABLE",IF(AND(N48&gt;=10,N48&lt;13),"ALTO",IF(N48&gt;=13,"MUY ALTO",""))))),IF(T48&lt;=6,"BAJO",IF(AND(T48&gt;6,T48&lt;10),"ACEPTABLE",IF(AND(T48&gt;=10,T48&lt;13),"ALTO",IF(T48&gt;=13,"MUY ALTO","")))))</f>
        <v/>
      </c>
      <c r="P48" s="753"/>
      <c r="Q48" s="431"/>
      <c r="R48" s="752" t="str">
        <f>IF(U48="",IF(Q48="","",IF(AND(Q48&lt;=6),"BAJO",IF(AND(Q48&gt;6,Q48&lt;10),"ACEPTABLE",IF(AND(Q48&gt;=10,Q48&lt;13),"ALTO",IF(Q48&gt;=13,"MUY ALTO",""))))),IF(U48&lt;=6,"BAJO",IF(AND(U48&gt;6,U48&lt;10),"ACEPTABLE",IF(AND(U48&gt;=10,U48&lt;13),"ALTO",IF(U48&gt;=13,"MUY ALTO","")))))</f>
        <v/>
      </c>
      <c r="S48" s="753"/>
      <c r="T48" s="439" t="str">
        <f>+'4A.EVAL.PARCIAL EVENTUAL(1 SEM)'!T46</f>
        <v/>
      </c>
      <c r="U48" s="440" t="str">
        <f>+'4B.EVAL.PARCIAL EVENTUAL(2 SEM)'!T46</f>
        <v/>
      </c>
    </row>
    <row r="49" spans="1:21" ht="41.25" customHeight="1" x14ac:dyDescent="0.25">
      <c r="A49" s="791">
        <f>+'1. CONCERTACIÓN DE OBJETIVOS'!A44</f>
        <v>0</v>
      </c>
      <c r="B49" s="792"/>
      <c r="C49" s="793"/>
      <c r="D49" s="914" t="str">
        <f>IFERROR(VLOOKUP(CONCATENATE($A$17,A49),'Hoja1 ultimo'!$A$2:$E$63,4,0),"")</f>
        <v/>
      </c>
      <c r="E49" s="915"/>
      <c r="F49" s="915"/>
      <c r="G49" s="916"/>
      <c r="H49" s="914" t="str">
        <f>IFERROR(VLOOKUP(CONCATENATE($A$17,A49),'Hoja1 ultimo'!$A$2:$E$63,4,0),"")</f>
        <v/>
      </c>
      <c r="I49" s="915"/>
      <c r="J49" s="915"/>
      <c r="K49" s="915"/>
      <c r="L49" s="916"/>
      <c r="N49" s="431"/>
      <c r="O49" s="752" t="str">
        <f>IF(T49="",IF(N49="","",IF(AND(N49&lt;=6),"BAJO",IF(AND(N49&gt;6,N49&lt;10),"ACEPTABLE",IF(AND(N49&gt;=10,N49&lt;13),"ALTO",IF(N49&gt;=13,"MUY ALTO",""))))),IF(T49&lt;=6,"BAJO",IF(AND(T49&gt;6,T49&lt;10),"ACEPTABLE",IF(AND(T49&gt;=10,T49&lt;13),"ALTO",IF(T49&gt;=13,"MUY ALTO","")))))</f>
        <v/>
      </c>
      <c r="P49" s="753"/>
      <c r="Q49" s="431"/>
      <c r="R49" s="752" t="str">
        <f>IF(U49="",IF(Q49="","",IF(AND(Q49&lt;=6),"BAJO",IF(AND(Q49&gt;6,Q49&lt;10),"ACEPTABLE",IF(AND(Q49&gt;=10,Q49&lt;13),"ALTO",IF(Q49&gt;=13,"MUY ALTO",""))))),IF(U49&lt;=6,"BAJO",IF(AND(U49&gt;6,U49&lt;10),"ACEPTABLE",IF(AND(U49&gt;=10,U49&lt;13),"ALTO",IF(U49&gt;=13,"MUY ALTO","")))))</f>
        <v/>
      </c>
      <c r="S49" s="753"/>
      <c r="T49" s="439" t="str">
        <f>+'4A.EVAL.PARCIAL EVENTUAL(1 SEM)'!T47</f>
        <v/>
      </c>
      <c r="U49" s="440" t="str">
        <f>+'4B.EVAL.PARCIAL EVENTUAL(2 SEM)'!T47</f>
        <v/>
      </c>
    </row>
    <row r="50" spans="1:21" ht="41.25" customHeight="1" x14ac:dyDescent="0.25">
      <c r="A50" s="791">
        <f>+'1. CONCERTACIÓN DE OBJETIVOS'!A45</f>
        <v>0</v>
      </c>
      <c r="B50" s="792"/>
      <c r="C50" s="793"/>
      <c r="D50" s="914" t="str">
        <f>IFERROR(VLOOKUP(CONCATENATE($A$17,A50),'Hoja1 ultimo'!$A$2:$E$63,4,0),"")</f>
        <v/>
      </c>
      <c r="E50" s="915"/>
      <c r="F50" s="915"/>
      <c r="G50" s="916"/>
      <c r="H50" s="914" t="str">
        <f>IFERROR(VLOOKUP(CONCATENATE($A$17,A50),'Hoja1 ultimo'!$A$2:$E$63,4,0),"")</f>
        <v/>
      </c>
      <c r="I50" s="915"/>
      <c r="J50" s="915"/>
      <c r="K50" s="915"/>
      <c r="L50" s="916"/>
      <c r="N50" s="431"/>
      <c r="O50" s="752" t="str">
        <f>IF(T50="",IF(N50="","",IF(AND(N50&lt;=6),"BAJO",IF(AND(N50&gt;6,N50&lt;10),"ACEPTABLE",IF(AND(N50&gt;=10,N50&lt;13),"ALTO",IF(N50&gt;=13,"MUY ALTO",""))))),IF(T50&lt;=6,"BAJO",IF(AND(T50&gt;6,T50&lt;10),"ACEPTABLE",IF(AND(T50&gt;=10,T50&lt;13),"ALTO",IF(T50&gt;=13,"MUY ALTO","")))))</f>
        <v/>
      </c>
      <c r="P50" s="753"/>
      <c r="Q50" s="431"/>
      <c r="R50" s="752" t="str">
        <f>IF(U50="",IF(Q50="","",IF(AND(Q50&lt;=6),"BAJO",IF(AND(Q50&gt;6,Q50&lt;10),"ACEPTABLE",IF(AND(Q50&gt;=10,Q50&lt;13),"ALTO",IF(Q50&gt;=13,"MUY ALTO",""))))),IF(U50&lt;=6,"BAJO",IF(AND(U50&gt;6,U50&lt;10),"ACEPTABLE",IF(AND(U50&gt;=10,U50&lt;13),"ALTO",IF(U50&gt;=13,"MUY ALTO","")))))</f>
        <v/>
      </c>
      <c r="S50" s="753"/>
      <c r="T50" s="439" t="str">
        <f>+'4A.EVAL.PARCIAL EVENTUAL(1 SEM)'!T48</f>
        <v/>
      </c>
      <c r="U50" s="440" t="str">
        <f>+'4B.EVAL.PARCIAL EVENTUAL(2 SEM)'!T48</f>
        <v/>
      </c>
    </row>
    <row r="51" spans="1:21" ht="41.25" customHeight="1" x14ac:dyDescent="0.25">
      <c r="A51" s="791">
        <f>+'1. CONCERTACIÓN DE OBJETIVOS'!A46</f>
        <v>0</v>
      </c>
      <c r="B51" s="792"/>
      <c r="C51" s="793"/>
      <c r="D51" s="914" t="str">
        <f>IFERROR(VLOOKUP(CONCATENATE($A$17,A51),'Hoja1 ultimo'!$A$2:$E$63,4,0),"")</f>
        <v/>
      </c>
      <c r="E51" s="915"/>
      <c r="F51" s="915"/>
      <c r="G51" s="916"/>
      <c r="H51" s="914" t="str">
        <f>IFERROR(VLOOKUP(CONCATENATE($A$17,A51),'Hoja1 ultimo'!$A$2:$E$63,4,0),"")</f>
        <v/>
      </c>
      <c r="I51" s="915"/>
      <c r="J51" s="915"/>
      <c r="K51" s="915"/>
      <c r="L51" s="916"/>
      <c r="N51" s="431"/>
      <c r="O51" s="752" t="str">
        <f>IF(T51="",IF(N51="","",IF(AND(N51&lt;=6),"BAJO",IF(AND(N51&gt;6,N51&lt;10),"ACEPTABLE",IF(AND(N51&gt;=10,N51&lt;13),"ALTO",IF(N51&gt;=13,"MUY ALTO",""))))),IF(T51&lt;=6,"BAJO",IF(AND(T51&gt;6,T51&lt;10),"ACEPTABLE",IF(AND(T51&gt;=10,T51&lt;13),"ALTO",IF(T51&gt;=13,"MUY ALTO","")))))</f>
        <v/>
      </c>
      <c r="P51" s="753"/>
      <c r="Q51" s="431"/>
      <c r="R51" s="752" t="str">
        <f>IF(U51="",IF(Q51="","",IF(AND(Q51&lt;=6),"BAJO",IF(AND(Q51&gt;6,Q51&lt;10),"ACEPTABLE",IF(AND(Q51&gt;=10,Q51&lt;13),"ALTO",IF(Q51&gt;=13,"MUY ALTO",""))))),IF(U51&lt;=6,"BAJO",IF(AND(U51&gt;6,U51&lt;10),"ACEPTABLE",IF(AND(U51&gt;=10,U51&lt;13),"ALTO",IF(U51&gt;=13,"MUY ALTO","")))))</f>
        <v/>
      </c>
      <c r="S51" s="753"/>
      <c r="T51" s="439" t="str">
        <f>+'4A.EVAL.PARCIAL EVENTUAL(1 SEM)'!T49</f>
        <v/>
      </c>
      <c r="U51" s="440" t="str">
        <f>+'4B.EVAL.PARCIAL EVENTUAL(2 SEM)'!T49</f>
        <v/>
      </c>
    </row>
    <row r="52" spans="1:21" ht="41.25" customHeight="1" x14ac:dyDescent="0.25">
      <c r="A52" s="791">
        <f>+'1. CONCERTACIÓN DE OBJETIVOS'!A47</f>
        <v>0</v>
      </c>
      <c r="B52" s="792"/>
      <c r="C52" s="793"/>
      <c r="D52" s="914" t="str">
        <f>IFERROR(VLOOKUP(CONCATENATE($A$17,A52),'Hoja1 ultimo'!$A$2:$E$63,4,0),"")</f>
        <v/>
      </c>
      <c r="E52" s="915"/>
      <c r="F52" s="915"/>
      <c r="G52" s="916"/>
      <c r="H52" s="914" t="str">
        <f>IFERROR(VLOOKUP(CONCATENATE($A$17,A52),'Hoja1 ultimo'!$A$2:$E$63,4,0),"")</f>
        <v/>
      </c>
      <c r="I52" s="915"/>
      <c r="J52" s="915"/>
      <c r="K52" s="915"/>
      <c r="L52" s="916"/>
      <c r="N52" s="431"/>
      <c r="O52" s="752" t="str">
        <f>IF(T52="",IF(N52="","",IF(AND(N52&lt;=6),"BAJO",IF(AND(N52&gt;6,N52&lt;10),"ACEPTABLE",IF(AND(N52&gt;=10,N52&lt;13),"ALTO",IF(N52&gt;=13,"MUY ALTO",""))))),IF(T52&lt;=6,"BAJO",IF(AND(T52&gt;6,T52&lt;10),"ACEPTABLE",IF(AND(T52&gt;=10,T52&lt;13),"ALTO",IF(T52&gt;=13,"MUY ALTO","")))))</f>
        <v/>
      </c>
      <c r="P52" s="753"/>
      <c r="Q52" s="431"/>
      <c r="R52" s="752" t="str">
        <f>IF(U52="",IF(Q52="","",IF(AND(Q52&lt;=6),"BAJO",IF(AND(Q52&gt;6,Q52&lt;10),"ACEPTABLE",IF(AND(Q52&gt;=10,Q52&lt;13),"ALTO",IF(Q52&gt;=13,"MUY ALTO",""))))),IF(U52&lt;=6,"BAJO",IF(AND(U52&gt;6,U52&lt;10),"ACEPTABLE",IF(AND(U52&gt;=10,U52&lt;13),"ALTO",IF(U52&gt;=13,"MUY ALTO","")))))</f>
        <v/>
      </c>
      <c r="S52" s="753"/>
      <c r="T52" s="439" t="str">
        <f>+'4A.EVAL.PARCIAL EVENTUAL(1 SEM)'!T50</f>
        <v/>
      </c>
      <c r="U52" s="440" t="str">
        <f>+'4B.EVAL.PARCIAL EVENTUAL(2 SEM)'!T50</f>
        <v/>
      </c>
    </row>
    <row r="53" spans="1:21" ht="19.5" thickBot="1" x14ac:dyDescent="0.35">
      <c r="A53" s="959" t="s">
        <v>47</v>
      </c>
      <c r="B53" s="959"/>
      <c r="C53" s="959"/>
      <c r="D53" s="959"/>
      <c r="E53" s="959"/>
      <c r="F53" s="959"/>
      <c r="G53" s="959"/>
      <c r="H53" s="959"/>
      <c r="I53" s="959"/>
      <c r="J53" s="959"/>
      <c r="K53" s="959"/>
      <c r="L53" s="959"/>
      <c r="N53" s="409"/>
      <c r="O53" s="933" t="str">
        <f>IFERROR(IF(IFERROR(AVERAGE(T48:T52),"verdadero")="verdadero",AVERAGE(N48:N52),AVERAGE(T48:T52)),"")</f>
        <v/>
      </c>
      <c r="P53" s="934"/>
      <c r="Q53" s="409"/>
      <c r="R53" s="933" t="str">
        <f>IFERROR(IF(IFERROR(AVERAGE(U48:U52),"verdadero")="verdadero",AVERAGE(Q48:Q52),AVERAGE(U48:U52)),"")</f>
        <v/>
      </c>
      <c r="S53" s="934"/>
    </row>
    <row r="54" spans="1:21" ht="19.5" thickBot="1" x14ac:dyDescent="0.35">
      <c r="A54" s="959" t="s">
        <v>607</v>
      </c>
      <c r="B54" s="959"/>
      <c r="C54" s="959"/>
      <c r="D54" s="959"/>
      <c r="E54" s="959"/>
      <c r="F54" s="959"/>
      <c r="G54" s="959"/>
      <c r="H54" s="959"/>
      <c r="I54" s="959"/>
      <c r="J54" s="959"/>
      <c r="K54" s="959"/>
      <c r="L54" s="959"/>
      <c r="N54" s="918" t="str">
        <f>IFERROR(IF(AND(O53&gt;0,R53=0),O53,IF(AND(O53=0,R53&gt;0),R53,AVERAGE(O53,R53))),"")</f>
        <v/>
      </c>
      <c r="O54" s="919"/>
      <c r="P54" s="920"/>
      <c r="Q54" s="921" t="str">
        <f>IFERROR(IF(N54="","",IF(AND(N54&lt;=6),"BAJO",IF(AND(N54&gt;6,N54&lt;=9),"ACEPTABLE",IF(AND(N54&gt;9,N54&lt;=12),"ALTO",IF(N54&gt;12,"MUY ALTO",""))))),"")</f>
        <v/>
      </c>
      <c r="R54" s="922"/>
      <c r="S54" s="923"/>
    </row>
    <row r="55" spans="1:21" ht="12.75" customHeight="1" thickBot="1" x14ac:dyDescent="0.35">
      <c r="A55" s="941"/>
      <c r="B55" s="942"/>
      <c r="C55" s="942"/>
      <c r="D55" s="942"/>
      <c r="E55" s="942"/>
      <c r="F55" s="942"/>
      <c r="G55" s="942"/>
      <c r="H55" s="942"/>
      <c r="I55" s="942"/>
      <c r="J55" s="942"/>
      <c r="K55" s="942"/>
      <c r="L55" s="943"/>
      <c r="N55" s="944"/>
      <c r="O55" s="945"/>
      <c r="P55" s="945"/>
      <c r="Q55" s="945"/>
      <c r="R55" s="945"/>
      <c r="S55" s="945"/>
    </row>
    <row r="56" spans="1:21" ht="35.25" customHeight="1" thickBot="1" x14ac:dyDescent="0.4">
      <c r="A56" s="924" t="s">
        <v>608</v>
      </c>
      <c r="B56" s="925"/>
      <c r="C56" s="925"/>
      <c r="D56" s="925"/>
      <c r="E56" s="925"/>
      <c r="F56" s="925"/>
      <c r="G56" s="925"/>
      <c r="H56" s="925"/>
      <c r="I56" s="925"/>
      <c r="J56" s="925"/>
      <c r="K56" s="925"/>
      <c r="L56" s="926"/>
      <c r="M56" s="257"/>
      <c r="N56" s="927" t="str">
        <f>IFERROR(S42+N54,"")</f>
        <v/>
      </c>
      <c r="O56" s="928"/>
      <c r="P56" s="929"/>
      <c r="Q56" s="936" t="str">
        <f>IF(N56="","",IF(AND(N56&lt;=65),"NO SATISFACTORIO",IF(AND(N56&gt;65,N56&lt;80),"SATISFACTORIO",IF(AND(N56&gt;=80,N56&lt;95),"SOBRESALIENTE",IF(N56&gt;=95,"EXCELENTE","")))))</f>
        <v/>
      </c>
      <c r="R56" s="937"/>
      <c r="S56" s="938"/>
    </row>
    <row r="57" spans="1:21" x14ac:dyDescent="0.25"/>
    <row r="58" spans="1:21" x14ac:dyDescent="0.25">
      <c r="Q58" s="917"/>
      <c r="R58" s="917"/>
      <c r="S58" s="917"/>
    </row>
    <row r="59" spans="1:21" x14ac:dyDescent="0.25">
      <c r="Q59" s="917"/>
      <c r="R59" s="917"/>
      <c r="S59" s="917"/>
    </row>
    <row r="60" spans="1:21" x14ac:dyDescent="0.25">
      <c r="O60" s="429"/>
    </row>
    <row r="61" spans="1:21" x14ac:dyDescent="0.25"/>
    <row r="62" spans="1:21" x14ac:dyDescent="0.25"/>
    <row r="63" spans="1:21" x14ac:dyDescent="0.25">
      <c r="N63" s="429"/>
    </row>
    <row r="64" spans="1:2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sheetData>
  <sheetProtection algorithmName="SHA-512" hashValue="qRiJ3IIMnXeiHO14CR2DGfJ9lu9LZK5bF4qar/gtLFcXI3fkW7irClijv9eFYeDZacoP1H8hOLYU91vi+/Q1LA==" saltValue="zLFQN9a7sJNuznEJKoJ41Q==" spinCount="100000" sheet="1" scenarios="1" formatCells="0" formatColumns="0" formatRows="0" selectLockedCells="1"/>
  <dataConsolidate/>
  <mergeCells count="170">
    <mergeCell ref="H52:L52"/>
    <mergeCell ref="D50:G50"/>
    <mergeCell ref="Q56:S56"/>
    <mergeCell ref="B37:E37"/>
    <mergeCell ref="B38:E38"/>
    <mergeCell ref="D49:G49"/>
    <mergeCell ref="Q46:S46"/>
    <mergeCell ref="Q40:S40"/>
    <mergeCell ref="A55:L55"/>
    <mergeCell ref="N55:S55"/>
    <mergeCell ref="A41:K43"/>
    <mergeCell ref="A45:S45"/>
    <mergeCell ref="A54:L54"/>
    <mergeCell ref="A53:L53"/>
    <mergeCell ref="O53:P53"/>
    <mergeCell ref="F38:H38"/>
    <mergeCell ref="R47:S47"/>
    <mergeCell ref="H51:L51"/>
    <mergeCell ref="R50:S50"/>
    <mergeCell ref="A50:C50"/>
    <mergeCell ref="Q58:S59"/>
    <mergeCell ref="N54:P54"/>
    <mergeCell ref="Q54:S54"/>
    <mergeCell ref="A56:L56"/>
    <mergeCell ref="N56:P56"/>
    <mergeCell ref="N40:P40"/>
    <mergeCell ref="O35:P35"/>
    <mergeCell ref="R38:S38"/>
    <mergeCell ref="O37:P37"/>
    <mergeCell ref="R37:S37"/>
    <mergeCell ref="O38:P38"/>
    <mergeCell ref="A52:C52"/>
    <mergeCell ref="D52:G52"/>
    <mergeCell ref="F35:H35"/>
    <mergeCell ref="F36:H36"/>
    <mergeCell ref="F37:H37"/>
    <mergeCell ref="R53:S53"/>
    <mergeCell ref="A51:C51"/>
    <mergeCell ref="D51:G51"/>
    <mergeCell ref="O51:P51"/>
    <mergeCell ref="O52:P52"/>
    <mergeCell ref="R51:S51"/>
    <mergeCell ref="D48:G48"/>
    <mergeCell ref="H48:L48"/>
    <mergeCell ref="R52:S52"/>
    <mergeCell ref="O47:P47"/>
    <mergeCell ref="E7:I7"/>
    <mergeCell ref="C12:E12"/>
    <mergeCell ref="F12:H12"/>
    <mergeCell ref="I12:K12"/>
    <mergeCell ref="L12:P12"/>
    <mergeCell ref="C13:E13"/>
    <mergeCell ref="I20:K20"/>
    <mergeCell ref="L31:L33"/>
    <mergeCell ref="N32:P32"/>
    <mergeCell ref="F19:H19"/>
    <mergeCell ref="I19:K19"/>
    <mergeCell ref="L19:P19"/>
    <mergeCell ref="A22:F22"/>
    <mergeCell ref="G22:N22"/>
    <mergeCell ref="O22:P22"/>
    <mergeCell ref="J7:K7"/>
    <mergeCell ref="L7:N7"/>
    <mergeCell ref="O7:P7"/>
    <mergeCell ref="B31:E33"/>
    <mergeCell ref="F31:H33"/>
    <mergeCell ref="I31:I33"/>
    <mergeCell ref="J31:J33"/>
    <mergeCell ref="Q2:S7"/>
    <mergeCell ref="P8:Q8"/>
    <mergeCell ref="A15:H15"/>
    <mergeCell ref="I16:I17"/>
    <mergeCell ref="J16:S17"/>
    <mergeCell ref="A9:D10"/>
    <mergeCell ref="H9:I10"/>
    <mergeCell ref="A11:S11"/>
    <mergeCell ref="A13:B13"/>
    <mergeCell ref="F13:H13"/>
    <mergeCell ref="I13:K13"/>
    <mergeCell ref="L13:P13"/>
    <mergeCell ref="A12:B12"/>
    <mergeCell ref="K15:O15"/>
    <mergeCell ref="A16:H16"/>
    <mergeCell ref="A17:H17"/>
    <mergeCell ref="M9:P10"/>
    <mergeCell ref="Q12:S12"/>
    <mergeCell ref="E8:G8"/>
    <mergeCell ref="L8:N8"/>
    <mergeCell ref="R8:S8"/>
    <mergeCell ref="A2:D7"/>
    <mergeCell ref="E2:P3"/>
    <mergeCell ref="E4:P6"/>
    <mergeCell ref="Q13:S13"/>
    <mergeCell ref="O48:P48"/>
    <mergeCell ref="R48:S48"/>
    <mergeCell ref="A14:H14"/>
    <mergeCell ref="F25:H25"/>
    <mergeCell ref="L25:P25"/>
    <mergeCell ref="I15:J15"/>
    <mergeCell ref="A31:A33"/>
    <mergeCell ref="R35:S35"/>
    <mergeCell ref="Q20:S20"/>
    <mergeCell ref="I14:S14"/>
    <mergeCell ref="R22:S22"/>
    <mergeCell ref="A23:S23"/>
    <mergeCell ref="R21:S21"/>
    <mergeCell ref="A19:B19"/>
    <mergeCell ref="C19:E19"/>
    <mergeCell ref="A20:B20"/>
    <mergeCell ref="R34:S34"/>
    <mergeCell ref="A39:J39"/>
    <mergeCell ref="S42:S43"/>
    <mergeCell ref="N46:P46"/>
    <mergeCell ref="A40:F40"/>
    <mergeCell ref="A18:S18"/>
    <mergeCell ref="O21:P21"/>
    <mergeCell ref="L20:P20"/>
    <mergeCell ref="A21:F21"/>
    <mergeCell ref="A30:S30"/>
    <mergeCell ref="R26:S26"/>
    <mergeCell ref="R36:S36"/>
    <mergeCell ref="A24:B24"/>
    <mergeCell ref="C24:E24"/>
    <mergeCell ref="F24:H24"/>
    <mergeCell ref="C20:E20"/>
    <mergeCell ref="F20:H20"/>
    <mergeCell ref="O33:P33"/>
    <mergeCell ref="I24:K24"/>
    <mergeCell ref="L24:P24"/>
    <mergeCell ref="N31:S31"/>
    <mergeCell ref="A25:B25"/>
    <mergeCell ref="K31:K33"/>
    <mergeCell ref="A26:F26"/>
    <mergeCell ref="Q19:S19"/>
    <mergeCell ref="G21:N21"/>
    <mergeCell ref="R27:S27"/>
    <mergeCell ref="G40:K40"/>
    <mergeCell ref="L41:S41"/>
    <mergeCell ref="O50:P50"/>
    <mergeCell ref="R49:S49"/>
    <mergeCell ref="D46:G47"/>
    <mergeCell ref="A49:C49"/>
    <mergeCell ref="A48:C48"/>
    <mergeCell ref="H49:L49"/>
    <mergeCell ref="H50:L50"/>
    <mergeCell ref="H46:L47"/>
    <mergeCell ref="A46:C47"/>
    <mergeCell ref="O49:P49"/>
    <mergeCell ref="O26:P26"/>
    <mergeCell ref="Q25:S25"/>
    <mergeCell ref="I25:K25"/>
    <mergeCell ref="Q24:S24"/>
    <mergeCell ref="A28:S28"/>
    <mergeCell ref="Q32:S32"/>
    <mergeCell ref="L42:O43"/>
    <mergeCell ref="P42:P43"/>
    <mergeCell ref="Q42:R43"/>
    <mergeCell ref="O36:P36"/>
    <mergeCell ref="B34:E34"/>
    <mergeCell ref="B35:E35"/>
    <mergeCell ref="B36:E36"/>
    <mergeCell ref="F34:H34"/>
    <mergeCell ref="O34:P34"/>
    <mergeCell ref="C25:E25"/>
    <mergeCell ref="G26:N26"/>
    <mergeCell ref="R33:S33"/>
    <mergeCell ref="A27:F27"/>
    <mergeCell ref="G27:N27"/>
    <mergeCell ref="O27:P27"/>
    <mergeCell ref="A29:S29"/>
  </mergeCells>
  <conditionalFormatting sqref="K39:L39">
    <cfRule type="containsText" dxfId="4" priority="1" operator="containsText" text="ERROR">
      <formula>NOT(ISERROR(SEARCH("ERROR",K39)))</formula>
    </cfRule>
  </conditionalFormatting>
  <dataValidations count="3">
    <dataValidation type="whole" allowBlank="1" showInputMessage="1" showErrorMessage="1" sqref="M40:N40 Q40:S40" xr:uid="{00000000-0002-0000-0500-000000000000}">
      <formula1>31</formula1>
      <formula2>180</formula2>
    </dataValidation>
    <dataValidation allowBlank="1" showInputMessage="1" showErrorMessage="1" promptTitle="Dias" sqref="E10:G10 J10:L10 Q10:S10 K34:L38 N34:N38 Q34:Q38" xr:uid="{00000000-0002-0000-0500-000001000000}"/>
    <dataValidation type="list" allowBlank="1" showInputMessage="1" showErrorMessage="1" promptTitle="Dias" sqref="N48:N52 Q48:Q52" xr:uid="{00000000-0002-0000-0500-000002000000}">
      <formula1>"1,2,3,4,5,6,7,8,9,10,11,12,13,14,15"</formula1>
    </dataValidation>
  </dataValidations>
  <printOptions horizontalCentered="1"/>
  <pageMargins left="0" right="0" top="0.39370078740157483" bottom="0.59055118110236227" header="0.31496062992125984" footer="0.31496062992125984"/>
  <pageSetup scale="50" orientation="landscape" r:id="rId1"/>
  <headerFooter>
    <oddFooter>&amp;RTH-F-49/V1/22-12-2023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BU122"/>
  <sheetViews>
    <sheetView showGridLines="0" topLeftCell="A25" zoomScale="70" zoomScaleNormal="70" workbookViewId="0">
      <selection activeCell="N31" sqref="N31:O33"/>
    </sheetView>
  </sheetViews>
  <sheetFormatPr baseColWidth="10" defaultColWidth="0" defaultRowHeight="12.75" zeroHeight="1" x14ac:dyDescent="0.2"/>
  <cols>
    <col min="1" max="2" width="11.7109375" style="10" customWidth="1"/>
    <col min="3" max="3" width="16.85546875" style="10" customWidth="1"/>
    <col min="4" max="4" width="18.140625" style="10" customWidth="1"/>
    <col min="5" max="5" width="17.140625" style="10" customWidth="1"/>
    <col min="6" max="6" width="6.28515625" style="10" customWidth="1"/>
    <col min="7" max="7" width="9" style="10" customWidth="1"/>
    <col min="8" max="8" width="13" style="10" customWidth="1"/>
    <col min="9" max="9" width="11.28515625" style="10" customWidth="1"/>
    <col min="10" max="10" width="9.42578125" style="10" customWidth="1"/>
    <col min="11" max="11" width="23.7109375" style="10" customWidth="1"/>
    <col min="12" max="12" width="3.140625" style="10" customWidth="1"/>
    <col min="13" max="13" width="2.140625" style="10" customWidth="1"/>
    <col min="14" max="14" width="14.85546875" style="10" customWidth="1"/>
    <col min="15" max="15" width="10.5703125" style="10" customWidth="1"/>
    <col min="16" max="16" width="9.140625" style="10" customWidth="1"/>
    <col min="17" max="17" width="11.7109375" style="10" customWidth="1"/>
    <col min="18" max="19" width="9.85546875" style="10" customWidth="1"/>
    <col min="20" max="16384" width="6.5703125" style="10" hidden="1"/>
  </cols>
  <sheetData>
    <row r="1" spans="1:73" ht="5.25" customHeight="1" thickBot="1" x14ac:dyDescent="0.25"/>
    <row r="2" spans="1:73" s="11" customFormat="1" ht="18.75" customHeight="1" x14ac:dyDescent="0.2">
      <c r="A2" s="1190"/>
      <c r="B2" s="1191"/>
      <c r="C2" s="1192"/>
      <c r="D2" s="1211" t="s">
        <v>737</v>
      </c>
      <c r="E2" s="1212"/>
      <c r="F2" s="1212"/>
      <c r="G2" s="1212"/>
      <c r="H2" s="1212"/>
      <c r="I2" s="1212"/>
      <c r="J2" s="1212"/>
      <c r="K2" s="1212"/>
      <c r="L2" s="1212"/>
      <c r="M2" s="1212"/>
      <c r="N2" s="1212"/>
      <c r="O2" s="1212"/>
      <c r="P2" s="1213"/>
      <c r="Q2" s="1199"/>
      <c r="R2" s="1200"/>
      <c r="S2" s="1201"/>
      <c r="T2" s="288"/>
    </row>
    <row r="3" spans="1:73" s="11" customFormat="1" ht="20.25" customHeight="1" thickBot="1" x14ac:dyDescent="0.25">
      <c r="A3" s="1193"/>
      <c r="B3" s="1194"/>
      <c r="C3" s="1195"/>
      <c r="D3" s="1214"/>
      <c r="E3" s="1215"/>
      <c r="F3" s="1215"/>
      <c r="G3" s="1215"/>
      <c r="H3" s="1215"/>
      <c r="I3" s="1215"/>
      <c r="J3" s="1215"/>
      <c r="K3" s="1215"/>
      <c r="L3" s="1215"/>
      <c r="M3" s="1215"/>
      <c r="N3" s="1215"/>
      <c r="O3" s="1215"/>
      <c r="P3" s="1216"/>
      <c r="Q3" s="1202"/>
      <c r="R3" s="1203"/>
      <c r="S3" s="1204"/>
      <c r="T3" s="288"/>
    </row>
    <row r="4" spans="1:73" s="11" customFormat="1" ht="12.75" customHeight="1" x14ac:dyDescent="0.2">
      <c r="A4" s="1193"/>
      <c r="B4" s="1194"/>
      <c r="C4" s="1195"/>
      <c r="D4" s="1154" t="s">
        <v>733</v>
      </c>
      <c r="E4" s="1155"/>
      <c r="F4" s="1155"/>
      <c r="G4" s="1155"/>
      <c r="H4" s="1155"/>
      <c r="I4" s="1155"/>
      <c r="J4" s="1155"/>
      <c r="K4" s="1155"/>
      <c r="L4" s="1155"/>
      <c r="M4" s="1155"/>
      <c r="N4" s="1155"/>
      <c r="O4" s="1155"/>
      <c r="P4" s="1156"/>
      <c r="Q4" s="1202"/>
      <c r="R4" s="1203"/>
      <c r="S4" s="1204"/>
      <c r="T4" s="288"/>
    </row>
    <row r="5" spans="1:73" s="11" customFormat="1" ht="15" customHeight="1" x14ac:dyDescent="0.2">
      <c r="A5" s="1193"/>
      <c r="B5" s="1194"/>
      <c r="C5" s="1195"/>
      <c r="D5" s="1157"/>
      <c r="E5" s="1158"/>
      <c r="F5" s="1158"/>
      <c r="G5" s="1158"/>
      <c r="H5" s="1158"/>
      <c r="I5" s="1158"/>
      <c r="J5" s="1158"/>
      <c r="K5" s="1158"/>
      <c r="L5" s="1158"/>
      <c r="M5" s="1158"/>
      <c r="N5" s="1158"/>
      <c r="O5" s="1158"/>
      <c r="P5" s="1159"/>
      <c r="Q5" s="1202"/>
      <c r="R5" s="1203"/>
      <c r="S5" s="1204"/>
      <c r="T5" s="288"/>
    </row>
    <row r="6" spans="1:73" s="11" customFormat="1" ht="12.75" customHeight="1" thickBot="1" x14ac:dyDescent="0.25">
      <c r="A6" s="1193"/>
      <c r="B6" s="1194"/>
      <c r="C6" s="1195"/>
      <c r="D6" s="1160"/>
      <c r="E6" s="1161"/>
      <c r="F6" s="1161"/>
      <c r="G6" s="1161"/>
      <c r="H6" s="1161"/>
      <c r="I6" s="1161"/>
      <c r="J6" s="1161"/>
      <c r="K6" s="1161"/>
      <c r="L6" s="1161"/>
      <c r="M6" s="1161"/>
      <c r="N6" s="1161"/>
      <c r="O6" s="1161"/>
      <c r="P6" s="1162"/>
      <c r="Q6" s="1202"/>
      <c r="R6" s="1203"/>
      <c r="S6" s="1204"/>
      <c r="T6" s="288"/>
    </row>
    <row r="7" spans="1:73" s="11" customFormat="1" ht="7.5" customHeight="1" x14ac:dyDescent="0.2">
      <c r="A7" s="1193"/>
      <c r="B7" s="1194"/>
      <c r="C7" s="1195"/>
      <c r="D7" s="1182" t="s">
        <v>86</v>
      </c>
      <c r="E7" s="1183"/>
      <c r="F7" s="1183"/>
      <c r="G7" s="1183"/>
      <c r="H7" s="1186">
        <v>45344</v>
      </c>
      <c r="I7" s="1187"/>
      <c r="J7" s="1217" t="s">
        <v>63</v>
      </c>
      <c r="K7" s="1218"/>
      <c r="L7" s="1218"/>
      <c r="M7" s="1218"/>
      <c r="N7" s="1218"/>
      <c r="O7" s="1221" t="s">
        <v>744</v>
      </c>
      <c r="P7" s="1222"/>
      <c r="Q7" s="1202"/>
      <c r="R7" s="1203"/>
      <c r="S7" s="1204"/>
      <c r="T7" s="288"/>
    </row>
    <row r="8" spans="1:73" s="11" customFormat="1" ht="9.75" customHeight="1" thickBot="1" x14ac:dyDescent="0.25">
      <c r="A8" s="1196"/>
      <c r="B8" s="1197"/>
      <c r="C8" s="1198"/>
      <c r="D8" s="1184"/>
      <c r="E8" s="1185"/>
      <c r="F8" s="1185"/>
      <c r="G8" s="1185"/>
      <c r="H8" s="1188"/>
      <c r="I8" s="1189"/>
      <c r="J8" s="1219"/>
      <c r="K8" s="1220"/>
      <c r="L8" s="1220"/>
      <c r="M8" s="1220"/>
      <c r="N8" s="1220"/>
      <c r="O8" s="1223"/>
      <c r="P8" s="1224"/>
      <c r="Q8" s="1205"/>
      <c r="R8" s="1206"/>
      <c r="S8" s="1207"/>
      <c r="T8" s="288"/>
    </row>
    <row r="9" spans="1:73" s="11" customFormat="1" ht="13.5" customHeight="1" x14ac:dyDescent="0.2">
      <c r="A9" s="289"/>
      <c r="B9" s="290"/>
      <c r="C9" s="291"/>
      <c r="D9" s="292"/>
      <c r="E9" s="292"/>
      <c r="F9" s="292"/>
      <c r="G9" s="292"/>
      <c r="H9" s="292"/>
      <c r="I9" s="292"/>
      <c r="J9" s="859"/>
      <c r="K9" s="859"/>
      <c r="L9" s="859"/>
      <c r="M9" s="859"/>
      <c r="N9" s="859"/>
      <c r="O9" s="1153"/>
      <c r="P9" s="1153"/>
      <c r="Q9" s="295"/>
      <c r="R9" s="295"/>
      <c r="S9" s="296"/>
      <c r="T9" s="288"/>
    </row>
    <row r="10" spans="1:73" s="11" customFormat="1" ht="16.5" customHeight="1" thickBot="1" x14ac:dyDescent="0.25">
      <c r="A10" s="822" t="s">
        <v>8</v>
      </c>
      <c r="B10" s="823"/>
      <c r="C10" s="823"/>
      <c r="D10" s="823"/>
      <c r="E10" s="823"/>
      <c r="F10" s="823"/>
      <c r="G10" s="823"/>
      <c r="H10" s="823"/>
      <c r="I10" s="823"/>
      <c r="J10" s="823"/>
      <c r="K10" s="823"/>
      <c r="L10" s="823"/>
      <c r="M10" s="823"/>
      <c r="N10" s="823"/>
      <c r="O10" s="823"/>
      <c r="P10" s="823"/>
      <c r="Q10" s="823"/>
      <c r="R10" s="823"/>
      <c r="S10" s="825"/>
      <c r="T10" s="274"/>
      <c r="U10" s="2"/>
      <c r="V10" s="2"/>
      <c r="W10" s="2"/>
      <c r="X10" s="2"/>
    </row>
    <row r="11" spans="1:73" customFormat="1" ht="18.75" customHeight="1" thickBot="1" x14ac:dyDescent="0.3">
      <c r="A11" s="775" t="s">
        <v>9</v>
      </c>
      <c r="B11" s="755"/>
      <c r="C11" s="775" t="s">
        <v>10</v>
      </c>
      <c r="D11" s="754"/>
      <c r="E11" s="755"/>
      <c r="F11" s="775" t="s">
        <v>11</v>
      </c>
      <c r="G11" s="754"/>
      <c r="H11" s="755"/>
      <c r="I11" s="775" t="s">
        <v>12</v>
      </c>
      <c r="J11" s="754"/>
      <c r="K11" s="755"/>
      <c r="L11" s="775" t="s">
        <v>13</v>
      </c>
      <c r="M11" s="754"/>
      <c r="N11" s="754"/>
      <c r="O11" s="754"/>
      <c r="P11" s="755"/>
      <c r="Q11" s="1170" t="s">
        <v>14</v>
      </c>
      <c r="R11" s="1171"/>
      <c r="S11" s="117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customFormat="1" ht="15.75" customHeight="1" thickBot="1" x14ac:dyDescent="0.3">
      <c r="A12" s="863">
        <f>+'2. EVAL.ADTIVOS Y APOYO '!A13:B13</f>
        <v>0</v>
      </c>
      <c r="B12" s="864"/>
      <c r="C12" s="863">
        <f>+'2. EVAL.ADTIVOS Y APOYO '!C13:E13</f>
        <v>0</v>
      </c>
      <c r="D12" s="1225"/>
      <c r="E12" s="864"/>
      <c r="F12" s="774">
        <f>+'2. EVAL.ADTIVOS Y APOYO '!F13:H13</f>
        <v>0</v>
      </c>
      <c r="G12" s="756"/>
      <c r="H12" s="757"/>
      <c r="I12" s="774">
        <f>+'2. EVAL.ADTIVOS Y APOYO '!I13:K13</f>
        <v>0</v>
      </c>
      <c r="J12" s="756"/>
      <c r="K12" s="757"/>
      <c r="L12" s="774">
        <f>+'2. EVAL.ADTIVOS Y APOYO '!L13:P13</f>
        <v>0</v>
      </c>
      <c r="M12" s="756"/>
      <c r="N12" s="756"/>
      <c r="O12" s="756"/>
      <c r="P12" s="757"/>
      <c r="Q12" s="1173">
        <f>+'2. EVAL.ADTIVOS Y APOYO '!Q13:S13</f>
        <v>0</v>
      </c>
      <c r="R12" s="1174"/>
      <c r="S12" s="1175"/>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customFormat="1" ht="15.75" thickBot="1" x14ac:dyDescent="0.3">
      <c r="A13" s="775" t="s">
        <v>15</v>
      </c>
      <c r="B13" s="754"/>
      <c r="C13" s="754"/>
      <c r="D13" s="754"/>
      <c r="E13" s="754"/>
      <c r="F13" s="754"/>
      <c r="G13" s="754"/>
      <c r="H13" s="755"/>
      <c r="I13" s="1167" t="s">
        <v>742</v>
      </c>
      <c r="J13" s="1168"/>
      <c r="K13" s="1168"/>
      <c r="L13" s="1168"/>
      <c r="M13" s="1168"/>
      <c r="N13" s="1168"/>
      <c r="O13" s="1168"/>
      <c r="P13" s="1168"/>
      <c r="Q13" s="1168"/>
      <c r="R13" s="1168"/>
      <c r="S13" s="1169"/>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row>
    <row r="14" spans="1:73" customFormat="1" ht="15.75" thickBot="1" x14ac:dyDescent="0.3">
      <c r="A14" s="1208">
        <f>+'1. CONCERTACIÓN DE OBJETIVOS'!A15:H15</f>
        <v>0</v>
      </c>
      <c r="B14" s="1209"/>
      <c r="C14" s="1209"/>
      <c r="D14" s="1209"/>
      <c r="E14" s="1209"/>
      <c r="F14" s="1209"/>
      <c r="G14" s="1209"/>
      <c r="H14" s="1210"/>
      <c r="I14" s="817" t="s">
        <v>572</v>
      </c>
      <c r="J14" s="818"/>
      <c r="K14" s="817">
        <f>+'2. EVAL.ADTIVOS Y APOYO '!K15:O15</f>
        <v>0</v>
      </c>
      <c r="L14" s="865"/>
      <c r="M14" s="865"/>
      <c r="N14" s="865"/>
      <c r="O14" s="293" t="s">
        <v>573</v>
      </c>
      <c r="P14" s="294" t="str">
        <f>+IFERROR(VLOOKUP(K14,'LISTADO DE EMPLEOS DECRETO 785'!A4:C40,2,0),"")</f>
        <v/>
      </c>
      <c r="Q14" s="817" t="s">
        <v>19</v>
      </c>
      <c r="R14" s="818" t="s">
        <v>19</v>
      </c>
      <c r="S14" s="277">
        <f>+'2. EVAL.ADTIVOS Y APOYO '!S15</f>
        <v>0</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customFormat="1" ht="15.75" customHeight="1" thickBot="1" x14ac:dyDescent="0.3">
      <c r="A15" s="1176" t="s">
        <v>17</v>
      </c>
      <c r="B15" s="1177"/>
      <c r="C15" s="1177"/>
      <c r="D15" s="1177"/>
      <c r="E15" s="1177"/>
      <c r="F15" s="1177"/>
      <c r="G15" s="1177"/>
      <c r="H15" s="1178"/>
      <c r="I15" s="848" t="s">
        <v>609</v>
      </c>
      <c r="J15" s="1163">
        <f>+'2. EVAL.ADTIVOS Y APOYO '!J16</f>
        <v>0</v>
      </c>
      <c r="K15" s="1164"/>
      <c r="L15" s="1164"/>
      <c r="M15" s="1164"/>
      <c r="N15" s="1164"/>
      <c r="O15" s="1164"/>
      <c r="P15" s="1164"/>
      <c r="Q15" s="1164"/>
      <c r="R15" s="1164"/>
      <c r="S15" s="1165"/>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customFormat="1" ht="36" customHeight="1" thickBot="1" x14ac:dyDescent="0.3">
      <c r="A16" s="1179">
        <f>+'2. EVAL.ADTIVOS Y APOYO '!A17:H17</f>
        <v>0</v>
      </c>
      <c r="B16" s="1180"/>
      <c r="C16" s="1180"/>
      <c r="D16" s="1180"/>
      <c r="E16" s="1180"/>
      <c r="F16" s="1180"/>
      <c r="G16" s="1180"/>
      <c r="H16" s="1181"/>
      <c r="I16" s="869"/>
      <c r="J16" s="1132"/>
      <c r="K16" s="1166"/>
      <c r="L16" s="1166"/>
      <c r="M16" s="1166"/>
      <c r="N16" s="1166"/>
      <c r="O16" s="1166"/>
      <c r="P16" s="1166"/>
      <c r="Q16" s="1166"/>
      <c r="R16" s="1166"/>
      <c r="S16" s="1133"/>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24" s="11" customFormat="1" ht="16.5" customHeight="1" x14ac:dyDescent="0.2">
      <c r="A17" s="1139" t="s">
        <v>20</v>
      </c>
      <c r="B17" s="1140"/>
      <c r="C17" s="1140"/>
      <c r="D17" s="1151"/>
      <c r="E17" s="1151"/>
      <c r="F17" s="1151"/>
      <c r="G17" s="1151"/>
      <c r="H17" s="1151"/>
      <c r="I17" s="1151"/>
      <c r="J17" s="1151"/>
      <c r="K17" s="1151"/>
      <c r="L17" s="1151"/>
      <c r="M17" s="1151"/>
      <c r="N17" s="1151"/>
      <c r="O17" s="1151"/>
      <c r="P17" s="1151"/>
      <c r="Q17" s="1151"/>
      <c r="R17" s="1151"/>
      <c r="S17" s="1152"/>
      <c r="T17" s="274"/>
      <c r="U17" s="2"/>
      <c r="V17" s="2"/>
      <c r="W17" s="2"/>
      <c r="X17" s="2"/>
    </row>
    <row r="18" spans="1:24" s="11" customFormat="1" ht="12.75" customHeight="1" x14ac:dyDescent="0.2">
      <c r="A18" s="866" t="s">
        <v>21</v>
      </c>
      <c r="B18" s="866"/>
      <c r="C18" s="866" t="s">
        <v>10</v>
      </c>
      <c r="D18" s="866"/>
      <c r="E18" s="866"/>
      <c r="F18" s="866" t="s">
        <v>11</v>
      </c>
      <c r="G18" s="866"/>
      <c r="H18" s="866"/>
      <c r="I18" s="866" t="s">
        <v>12</v>
      </c>
      <c r="J18" s="866"/>
      <c r="K18" s="866"/>
      <c r="L18" s="866" t="s">
        <v>13</v>
      </c>
      <c r="M18" s="866"/>
      <c r="N18" s="866"/>
      <c r="O18" s="866"/>
      <c r="P18" s="866" t="s">
        <v>14</v>
      </c>
      <c r="Q18" s="866"/>
      <c r="R18" s="866"/>
      <c r="S18" s="866"/>
      <c r="T18" s="274"/>
      <c r="U18" s="2"/>
      <c r="V18" s="2"/>
      <c r="W18" s="2"/>
      <c r="X18" s="2"/>
    </row>
    <row r="19" spans="1:24" s="11" customFormat="1" ht="20.25" customHeight="1" x14ac:dyDescent="0.2">
      <c r="A19" s="1145">
        <f>+'2. EVAL.ADTIVOS Y APOYO '!A20:B20</f>
        <v>0</v>
      </c>
      <c r="B19" s="1146"/>
      <c r="C19" s="1145">
        <f>+'2. EVAL.ADTIVOS Y APOYO '!C20:E20</f>
        <v>0</v>
      </c>
      <c r="D19" s="1147"/>
      <c r="E19" s="1146"/>
      <c r="F19" s="1145">
        <f>+'2. EVAL.ADTIVOS Y APOYO '!F20:H20</f>
        <v>0</v>
      </c>
      <c r="G19" s="1147"/>
      <c r="H19" s="1146"/>
      <c r="I19" s="1148">
        <f>+'2. EVAL.ADTIVOS Y APOYO '!I20:K20</f>
        <v>0</v>
      </c>
      <c r="J19" s="1149"/>
      <c r="K19" s="1150"/>
      <c r="L19" s="1145">
        <f>+'2. EVAL.ADTIVOS Y APOYO '!L20:P20</f>
        <v>0</v>
      </c>
      <c r="M19" s="1147"/>
      <c r="N19" s="1147"/>
      <c r="O19" s="1146"/>
      <c r="P19" s="1145">
        <f>+'2. EVAL.ADTIVOS Y APOYO '!Q20</f>
        <v>0</v>
      </c>
      <c r="Q19" s="1147"/>
      <c r="R19" s="1147"/>
      <c r="S19" s="1146"/>
      <c r="T19" s="267"/>
      <c r="U19" s="1"/>
      <c r="V19" s="1"/>
      <c r="W19" s="1"/>
      <c r="X19" s="1"/>
    </row>
    <row r="20" spans="1:24" s="11" customFormat="1" ht="12.75" customHeight="1" x14ac:dyDescent="0.2">
      <c r="A20" s="866" t="s">
        <v>22</v>
      </c>
      <c r="B20" s="866"/>
      <c r="C20" s="866"/>
      <c r="D20" s="866"/>
      <c r="E20" s="866"/>
      <c r="F20" s="866"/>
      <c r="G20" s="866" t="s">
        <v>16</v>
      </c>
      <c r="H20" s="866"/>
      <c r="I20" s="866"/>
      <c r="J20" s="866"/>
      <c r="K20" s="866"/>
      <c r="L20" s="866"/>
      <c r="M20" s="866"/>
      <c r="N20" s="866" t="s">
        <v>18</v>
      </c>
      <c r="O20" s="866"/>
      <c r="P20" s="866" t="s">
        <v>19</v>
      </c>
      <c r="Q20" s="866"/>
      <c r="R20" s="866" t="s">
        <v>17</v>
      </c>
      <c r="S20" s="866"/>
      <c r="T20" s="274"/>
      <c r="U20" s="2"/>
      <c r="V20" s="2"/>
      <c r="W20" s="2"/>
      <c r="X20" s="2"/>
    </row>
    <row r="21" spans="1:24" s="11" customFormat="1" ht="22.5" customHeight="1" thickBot="1" x14ac:dyDescent="0.25">
      <c r="A21" s="1142">
        <f>+'2. EVAL.ADTIVOS Y APOYO '!A22:F22</f>
        <v>0</v>
      </c>
      <c r="B21" s="1143"/>
      <c r="C21" s="1143"/>
      <c r="D21" s="1143"/>
      <c r="E21" s="1143"/>
      <c r="F21" s="1144"/>
      <c r="G21" s="1127">
        <f>+'2. EVAL.ADTIVOS Y APOYO '!G22:N22</f>
        <v>0</v>
      </c>
      <c r="H21" s="1128"/>
      <c r="I21" s="1128"/>
      <c r="J21" s="1128"/>
      <c r="K21" s="1128"/>
      <c r="L21" s="1128"/>
      <c r="M21" s="1129"/>
      <c r="N21" s="1130" t="str">
        <f>+IFERROR(VLOOKUP(G21,'LISTADO DE EMPLEOS DECRETO 785'!A4:C40,2,0),"")</f>
        <v/>
      </c>
      <c r="O21" s="1131"/>
      <c r="P21" s="1132">
        <f>+'2. EVAL.ADTIVOS Y APOYO '!Q22</f>
        <v>0</v>
      </c>
      <c r="Q21" s="1133"/>
      <c r="R21" s="1127">
        <f>+'2. EVAL.ADTIVOS Y APOYO '!R22:S22</f>
        <v>0</v>
      </c>
      <c r="S21" s="1129"/>
      <c r="T21" s="274"/>
      <c r="U21" s="2"/>
      <c r="V21" s="2"/>
      <c r="W21" s="2"/>
      <c r="X21" s="2"/>
    </row>
    <row r="22" spans="1:24" s="11" customFormat="1" ht="18.75" customHeight="1" x14ac:dyDescent="0.2">
      <c r="A22" s="1139" t="s">
        <v>23</v>
      </c>
      <c r="B22" s="1140"/>
      <c r="C22" s="1140"/>
      <c r="D22" s="1140"/>
      <c r="E22" s="1140"/>
      <c r="F22" s="1140"/>
      <c r="G22" s="1140"/>
      <c r="H22" s="1140"/>
      <c r="I22" s="1140"/>
      <c r="J22" s="1140"/>
      <c r="K22" s="1140"/>
      <c r="L22" s="1140"/>
      <c r="M22" s="1140"/>
      <c r="N22" s="1140"/>
      <c r="O22" s="1140"/>
      <c r="P22" s="1140"/>
      <c r="Q22" s="1140"/>
      <c r="R22" s="1140"/>
      <c r="S22" s="1141"/>
      <c r="T22" s="274"/>
      <c r="U22" s="2"/>
      <c r="V22" s="2"/>
      <c r="W22" s="2"/>
      <c r="X22" s="2"/>
    </row>
    <row r="23" spans="1:24" s="11" customFormat="1" ht="12.75" customHeight="1" x14ac:dyDescent="0.2">
      <c r="A23" s="866" t="s">
        <v>21</v>
      </c>
      <c r="B23" s="866"/>
      <c r="C23" s="866" t="s">
        <v>10</v>
      </c>
      <c r="D23" s="866"/>
      <c r="E23" s="866"/>
      <c r="F23" s="866" t="s">
        <v>11</v>
      </c>
      <c r="G23" s="866"/>
      <c r="H23" s="866"/>
      <c r="I23" s="866" t="s">
        <v>12</v>
      </c>
      <c r="J23" s="866"/>
      <c r="K23" s="866"/>
      <c r="L23" s="866" t="s">
        <v>13</v>
      </c>
      <c r="M23" s="866"/>
      <c r="N23" s="866"/>
      <c r="O23" s="866"/>
      <c r="P23" s="866" t="s">
        <v>14</v>
      </c>
      <c r="Q23" s="866"/>
      <c r="R23" s="866"/>
      <c r="S23" s="866"/>
      <c r="T23" s="274"/>
      <c r="U23" s="2"/>
      <c r="V23" s="2"/>
      <c r="W23" s="2"/>
      <c r="X23" s="2"/>
    </row>
    <row r="24" spans="1:24" s="11" customFormat="1" ht="16.5" customHeight="1" x14ac:dyDescent="0.2">
      <c r="A24" s="1134">
        <f>+'2. EVAL.ADTIVOS Y APOYO '!A25:B25</f>
        <v>0</v>
      </c>
      <c r="B24" s="1135"/>
      <c r="C24" s="1136">
        <f>+'2. EVAL.ADTIVOS Y APOYO '!C25:E25</f>
        <v>0</v>
      </c>
      <c r="D24" s="1137"/>
      <c r="E24" s="1138"/>
      <c r="F24" s="1136">
        <f>+'2. EVAL.ADTIVOS Y APOYO '!F25:H25</f>
        <v>0</v>
      </c>
      <c r="G24" s="1137"/>
      <c r="H24" s="1138"/>
      <c r="I24" s="1136">
        <f>+'2. EVAL.ADTIVOS Y APOYO '!I25:K25</f>
        <v>0</v>
      </c>
      <c r="J24" s="1137"/>
      <c r="K24" s="1138"/>
      <c r="L24" s="1136">
        <f>+'2. EVAL.ADTIVOS Y APOYO '!L25:P25</f>
        <v>0</v>
      </c>
      <c r="M24" s="1137"/>
      <c r="N24" s="1137"/>
      <c r="O24" s="1138"/>
      <c r="P24" s="1136">
        <f>+'1. CONCERTACIÓN DE OBJETIVOS'!Q25</f>
        <v>0</v>
      </c>
      <c r="Q24" s="1137"/>
      <c r="R24" s="1137"/>
      <c r="S24" s="1138"/>
      <c r="T24" s="274"/>
      <c r="U24" s="2"/>
      <c r="V24" s="2"/>
      <c r="W24" s="2"/>
      <c r="X24" s="2"/>
    </row>
    <row r="25" spans="1:24" s="11" customFormat="1" ht="12.75" customHeight="1" x14ac:dyDescent="0.2">
      <c r="A25" s="866" t="s">
        <v>24</v>
      </c>
      <c r="B25" s="866"/>
      <c r="C25" s="866"/>
      <c r="D25" s="866"/>
      <c r="E25" s="866"/>
      <c r="F25" s="866"/>
      <c r="G25" s="866" t="s">
        <v>16</v>
      </c>
      <c r="H25" s="866"/>
      <c r="I25" s="866"/>
      <c r="J25" s="866"/>
      <c r="K25" s="866"/>
      <c r="L25" s="866"/>
      <c r="M25" s="866"/>
      <c r="N25" s="866" t="s">
        <v>18</v>
      </c>
      <c r="O25" s="866"/>
      <c r="P25" s="866" t="s">
        <v>19</v>
      </c>
      <c r="Q25" s="866"/>
      <c r="R25" s="866" t="s">
        <v>17</v>
      </c>
      <c r="S25" s="866"/>
      <c r="T25" s="274"/>
      <c r="U25" s="2"/>
      <c r="V25" s="2"/>
      <c r="W25" s="2"/>
      <c r="X25" s="2"/>
    </row>
    <row r="26" spans="1:24" s="11" customFormat="1" ht="18.75" customHeight="1" thickBot="1" x14ac:dyDescent="0.25">
      <c r="A26" s="1127">
        <f>+'2. EVAL.ADTIVOS Y APOYO '!A27:F27</f>
        <v>0</v>
      </c>
      <c r="B26" s="1128"/>
      <c r="C26" s="1128"/>
      <c r="D26" s="1128"/>
      <c r="E26" s="1128"/>
      <c r="F26" s="1128"/>
      <c r="G26" s="1127">
        <f>+'2. EVAL.ADTIVOS Y APOYO '!G27:N27</f>
        <v>0</v>
      </c>
      <c r="H26" s="1128"/>
      <c r="I26" s="1128"/>
      <c r="J26" s="1128"/>
      <c r="K26" s="1128"/>
      <c r="L26" s="1128"/>
      <c r="M26" s="1129"/>
      <c r="N26" s="1130" t="str">
        <f>+IFERROR(VLOOKUP(G26,'LISTADO DE EMPLEOS DECRETO 785'!A4:C40,2,0),"")</f>
        <v/>
      </c>
      <c r="O26" s="1131"/>
      <c r="P26" s="1132">
        <f>+'1. CONCERTACIÓN DE OBJETIVOS'!Q27</f>
        <v>0</v>
      </c>
      <c r="Q26" s="1133"/>
      <c r="R26" s="1127">
        <f>+'2. EVAL.ADTIVOS Y APOYO '!R27:S27</f>
        <v>0</v>
      </c>
      <c r="S26" s="1129"/>
      <c r="T26" s="274"/>
      <c r="U26" s="2"/>
      <c r="V26" s="2"/>
      <c r="W26" s="2"/>
      <c r="X26" s="2"/>
    </row>
    <row r="27" spans="1:24" s="11" customFormat="1" ht="18" customHeight="1" x14ac:dyDescent="0.25">
      <c r="A27" s="1108" t="s">
        <v>64</v>
      </c>
      <c r="B27" s="1109"/>
      <c r="C27" s="1109"/>
      <c r="D27" s="1109"/>
      <c r="E27" s="1109"/>
      <c r="F27" s="1109"/>
      <c r="G27" s="1109"/>
      <c r="H27" s="1109"/>
      <c r="I27" s="1109"/>
      <c r="J27" s="1109"/>
      <c r="K27" s="1109"/>
      <c r="L27" s="1109"/>
      <c r="M27" s="1109"/>
      <c r="N27" s="1109"/>
      <c r="O27" s="1109"/>
      <c r="P27" s="1109"/>
      <c r="Q27" s="1109"/>
      <c r="R27" s="1109"/>
      <c r="S27" s="1110"/>
    </row>
    <row r="28" spans="1:24" s="11" customFormat="1" ht="13.5" customHeight="1" x14ac:dyDescent="0.2">
      <c r="A28" s="1111" t="s">
        <v>65</v>
      </c>
      <c r="B28" s="1111"/>
      <c r="C28" s="1111"/>
      <c r="D28" s="1111"/>
      <c r="E28" s="1111"/>
      <c r="F28" s="1111" t="s">
        <v>66</v>
      </c>
      <c r="G28" s="1111"/>
      <c r="H28" s="1111"/>
      <c r="I28" s="1111"/>
      <c r="J28" s="1111"/>
      <c r="K28" s="1111"/>
      <c r="L28" s="1112"/>
      <c r="M28" s="1113"/>
      <c r="N28" s="1111" t="s">
        <v>67</v>
      </c>
      <c r="O28" s="1111"/>
      <c r="P28" s="1111"/>
      <c r="Q28" s="1111"/>
      <c r="R28" s="1111"/>
      <c r="S28" s="1118"/>
    </row>
    <row r="29" spans="1:24" s="11" customFormat="1" ht="18" customHeight="1" x14ac:dyDescent="0.2">
      <c r="A29" s="1119" t="s">
        <v>68</v>
      </c>
      <c r="B29" s="1119"/>
      <c r="C29" s="1119" t="s">
        <v>69</v>
      </c>
      <c r="D29" s="1119"/>
      <c r="E29" s="1119"/>
      <c r="F29" s="1120" t="s">
        <v>70</v>
      </c>
      <c r="G29" s="1121"/>
      <c r="H29" s="1121"/>
      <c r="I29" s="1121"/>
      <c r="J29" s="1121"/>
      <c r="K29" s="1122"/>
      <c r="L29" s="1114"/>
      <c r="M29" s="1115"/>
      <c r="N29" s="1119" t="s">
        <v>71</v>
      </c>
      <c r="O29" s="1119"/>
      <c r="P29" s="1120" t="s">
        <v>72</v>
      </c>
      <c r="Q29" s="1122"/>
      <c r="R29" s="1119" t="s">
        <v>258</v>
      </c>
      <c r="S29" s="1126"/>
    </row>
    <row r="30" spans="1:24" s="11" customFormat="1" ht="26.25" customHeight="1" x14ac:dyDescent="0.2">
      <c r="A30" s="1119"/>
      <c r="B30" s="1119"/>
      <c r="C30" s="1119"/>
      <c r="D30" s="1119"/>
      <c r="E30" s="1119"/>
      <c r="F30" s="1123"/>
      <c r="G30" s="1124"/>
      <c r="H30" s="1124"/>
      <c r="I30" s="1124"/>
      <c r="J30" s="1124"/>
      <c r="K30" s="1125"/>
      <c r="L30" s="1116"/>
      <c r="M30" s="1117"/>
      <c r="N30" s="1119"/>
      <c r="O30" s="1119"/>
      <c r="P30" s="1123"/>
      <c r="Q30" s="1125"/>
      <c r="R30" s="1119"/>
      <c r="S30" s="1126"/>
    </row>
    <row r="31" spans="1:24" s="11" customFormat="1" ht="36.75" customHeight="1" x14ac:dyDescent="0.2">
      <c r="A31" s="1078"/>
      <c r="B31" s="1079"/>
      <c r="C31" s="1071" t="s">
        <v>73</v>
      </c>
      <c r="D31" s="1071"/>
      <c r="E31" s="405">
        <f>+'2. EVAL.ADTIVOS Y APOYO '!N40</f>
        <v>180</v>
      </c>
      <c r="F31" s="1072" t="s">
        <v>73</v>
      </c>
      <c r="G31" s="1073"/>
      <c r="H31" s="1073"/>
      <c r="I31" s="1073"/>
      <c r="J31" s="1074"/>
      <c r="K31" s="405">
        <f>+'2. EVAL.ADTIVOS Y APOYO '!Q40</f>
        <v>180</v>
      </c>
      <c r="L31" s="1084"/>
      <c r="M31" s="1085"/>
      <c r="N31" s="1090"/>
      <c r="O31" s="1091"/>
      <c r="P31" s="1096" t="str">
        <f>+'2. EVAL.ADTIVOS Y APOYO '!N56</f>
        <v/>
      </c>
      <c r="Q31" s="1097"/>
      <c r="R31" s="1102" t="str">
        <f>+'2. EVAL.ADTIVOS Y APOYO '!Q56</f>
        <v/>
      </c>
      <c r="S31" s="1103"/>
    </row>
    <row r="32" spans="1:24" s="11" customFormat="1" ht="25.5" customHeight="1" x14ac:dyDescent="0.2">
      <c r="A32" s="1080"/>
      <c r="B32" s="1081"/>
      <c r="C32" s="1071" t="s">
        <v>87</v>
      </c>
      <c r="D32" s="1071"/>
      <c r="E32" s="262">
        <f>+'2. EVAL.ADTIVOS Y APOYO '!P39</f>
        <v>0</v>
      </c>
      <c r="F32" s="1072" t="s">
        <v>87</v>
      </c>
      <c r="G32" s="1073"/>
      <c r="H32" s="1073"/>
      <c r="I32" s="1073"/>
      <c r="J32" s="1074"/>
      <c r="K32" s="262">
        <f>+'2. EVAL.ADTIVOS Y APOYO '!S39</f>
        <v>0</v>
      </c>
      <c r="L32" s="1086"/>
      <c r="M32" s="1087"/>
      <c r="N32" s="1092"/>
      <c r="O32" s="1093"/>
      <c r="P32" s="1098"/>
      <c r="Q32" s="1099"/>
      <c r="R32" s="1104"/>
      <c r="S32" s="1105"/>
    </row>
    <row r="33" spans="1:19" s="11" customFormat="1" ht="28.5" customHeight="1" x14ac:dyDescent="0.2">
      <c r="A33" s="1082"/>
      <c r="B33" s="1083"/>
      <c r="C33" s="1071" t="s">
        <v>88</v>
      </c>
      <c r="D33" s="1071"/>
      <c r="E33" s="263" t="str">
        <f>+'2. EVAL.ADTIVOS Y APOYO '!O53</f>
        <v/>
      </c>
      <c r="F33" s="1072" t="s">
        <v>88</v>
      </c>
      <c r="G33" s="1073"/>
      <c r="H33" s="1073"/>
      <c r="I33" s="1073"/>
      <c r="J33" s="1074"/>
      <c r="K33" s="263" t="str">
        <f>+'2. EVAL.ADTIVOS Y APOYO '!R53</f>
        <v/>
      </c>
      <c r="L33" s="1088"/>
      <c r="M33" s="1089"/>
      <c r="N33" s="1094"/>
      <c r="O33" s="1095"/>
      <c r="P33" s="1100"/>
      <c r="Q33" s="1101"/>
      <c r="R33" s="1106"/>
      <c r="S33" s="1107"/>
    </row>
    <row r="34" spans="1:19" s="11" customFormat="1" ht="15" customHeight="1" x14ac:dyDescent="0.2">
      <c r="A34" s="1075" t="s">
        <v>74</v>
      </c>
      <c r="B34" s="1076"/>
      <c r="C34" s="1032"/>
      <c r="D34" s="1032"/>
      <c r="E34" s="1032"/>
      <c r="F34" s="1027"/>
      <c r="G34" s="1076" t="s">
        <v>74</v>
      </c>
      <c r="H34" s="1076"/>
      <c r="I34" s="1076"/>
      <c r="J34" s="1076"/>
      <c r="K34" s="1076"/>
      <c r="L34" s="1030" t="s">
        <v>75</v>
      </c>
      <c r="M34" s="1030"/>
      <c r="N34" s="1030"/>
      <c r="O34" s="1030"/>
      <c r="P34" s="1030"/>
      <c r="Q34" s="1030"/>
      <c r="R34" s="1030"/>
      <c r="S34" s="1031"/>
    </row>
    <row r="35" spans="1:19" s="11" customFormat="1" ht="14.25" customHeight="1" x14ac:dyDescent="0.2">
      <c r="A35" s="1075"/>
      <c r="B35" s="1076"/>
      <c r="C35" s="1032"/>
      <c r="D35" s="1032"/>
      <c r="E35" s="1032"/>
      <c r="F35" s="1028"/>
      <c r="G35" s="1076"/>
      <c r="H35" s="1076"/>
      <c r="I35" s="1076"/>
      <c r="J35" s="1076"/>
      <c r="K35" s="1076"/>
      <c r="L35" s="1032"/>
      <c r="M35" s="1032"/>
      <c r="N35" s="1032"/>
      <c r="O35" s="1032"/>
      <c r="P35" s="1032"/>
      <c r="Q35" s="1032"/>
      <c r="R35" s="1032"/>
      <c r="S35" s="1033"/>
    </row>
    <row r="36" spans="1:19" s="11" customFormat="1" ht="12.75" customHeight="1" x14ac:dyDescent="0.2">
      <c r="A36" s="1069" t="s">
        <v>76</v>
      </c>
      <c r="B36" s="1070"/>
      <c r="C36" s="1034"/>
      <c r="D36" s="1034"/>
      <c r="E36" s="1034"/>
      <c r="F36" s="1028"/>
      <c r="G36" s="1070" t="s">
        <v>76</v>
      </c>
      <c r="H36" s="1070"/>
      <c r="I36" s="1070"/>
      <c r="J36" s="1070"/>
      <c r="K36" s="1070"/>
      <c r="L36" s="1034"/>
      <c r="M36" s="1034"/>
      <c r="N36" s="1034"/>
      <c r="O36" s="1034"/>
      <c r="P36" s="1034"/>
      <c r="Q36" s="1034"/>
      <c r="R36" s="1034"/>
      <c r="S36" s="1035"/>
    </row>
    <row r="37" spans="1:19" s="11" customFormat="1" ht="12.75" customHeight="1" x14ac:dyDescent="0.2">
      <c r="A37" s="1069"/>
      <c r="B37" s="1070"/>
      <c r="C37" s="1034"/>
      <c r="D37" s="1034"/>
      <c r="E37" s="1034"/>
      <c r="F37" s="1028"/>
      <c r="G37" s="1070"/>
      <c r="H37" s="1070"/>
      <c r="I37" s="1070"/>
      <c r="J37" s="1070"/>
      <c r="K37" s="1070"/>
      <c r="L37" s="1034"/>
      <c r="M37" s="1034"/>
      <c r="N37" s="1034"/>
      <c r="O37" s="1034"/>
      <c r="P37" s="1034"/>
      <c r="Q37" s="1034"/>
      <c r="R37" s="1034"/>
      <c r="S37" s="1035"/>
    </row>
    <row r="38" spans="1:19" s="11" customFormat="1" ht="12.75" customHeight="1" x14ac:dyDescent="0.2">
      <c r="A38" s="1075" t="s">
        <v>77</v>
      </c>
      <c r="B38" s="1076"/>
      <c r="C38" s="1023"/>
      <c r="D38" s="1023"/>
      <c r="E38" s="1023"/>
      <c r="F38" s="1028"/>
      <c r="G38" s="1076" t="s">
        <v>77</v>
      </c>
      <c r="H38" s="1076"/>
      <c r="I38" s="1076"/>
      <c r="J38" s="1076"/>
      <c r="K38" s="1076"/>
      <c r="L38" s="1023"/>
      <c r="M38" s="1023"/>
      <c r="N38" s="1023"/>
      <c r="O38" s="1023"/>
      <c r="P38" s="1023"/>
      <c r="Q38" s="1023"/>
      <c r="R38" s="1023"/>
      <c r="S38" s="1024"/>
    </row>
    <row r="39" spans="1:19" s="11" customFormat="1" ht="12.75" customHeight="1" x14ac:dyDescent="0.2">
      <c r="A39" s="1075"/>
      <c r="B39" s="1076"/>
      <c r="C39" s="1025"/>
      <c r="D39" s="1025"/>
      <c r="E39" s="1025"/>
      <c r="F39" s="1029"/>
      <c r="G39" s="1077"/>
      <c r="H39" s="1077"/>
      <c r="I39" s="1077"/>
      <c r="J39" s="1077"/>
      <c r="K39" s="1077"/>
      <c r="L39" s="1025"/>
      <c r="M39" s="1025"/>
      <c r="N39" s="1025"/>
      <c r="O39" s="1025"/>
      <c r="P39" s="1025"/>
      <c r="Q39" s="1025"/>
      <c r="R39" s="1025"/>
      <c r="S39" s="1026"/>
    </row>
    <row r="40" spans="1:19" s="11" customFormat="1" ht="15" x14ac:dyDescent="0.2">
      <c r="A40" s="1062" t="s">
        <v>78</v>
      </c>
      <c r="B40" s="1062"/>
      <c r="C40" s="1062"/>
      <c r="D40" s="1062"/>
      <c r="E40" s="1062"/>
      <c r="F40" s="1062"/>
      <c r="G40" s="1062"/>
      <c r="H40" s="1062"/>
      <c r="I40" s="1062"/>
      <c r="J40" s="1062"/>
      <c r="K40" s="1062"/>
      <c r="L40" s="1062"/>
      <c r="M40" s="1062"/>
      <c r="N40" s="1062"/>
      <c r="O40" s="1062"/>
      <c r="P40" s="1062"/>
      <c r="Q40" s="1062"/>
      <c r="R40" s="1062"/>
      <c r="S40" s="1062"/>
    </row>
    <row r="41" spans="1:19" s="11" customFormat="1" x14ac:dyDescent="0.2">
      <c r="A41" s="1063"/>
      <c r="B41" s="1063"/>
      <c r="C41" s="1063"/>
      <c r="D41" s="1063"/>
      <c r="E41" s="1063"/>
      <c r="F41" s="1063"/>
      <c r="G41" s="1063"/>
      <c r="H41" s="1063"/>
      <c r="I41" s="1063"/>
      <c r="J41" s="1063"/>
      <c r="K41" s="1063"/>
      <c r="L41" s="1063"/>
      <c r="M41" s="1063"/>
      <c r="N41" s="1063"/>
      <c r="O41" s="1063"/>
      <c r="P41" s="1063"/>
      <c r="Q41" s="1063"/>
      <c r="R41" s="1063"/>
      <c r="S41" s="1063"/>
    </row>
    <row r="42" spans="1:19" s="11" customFormat="1" x14ac:dyDescent="0.2">
      <c r="A42" s="1063"/>
      <c r="B42" s="1063"/>
      <c r="C42" s="1063"/>
      <c r="D42" s="1063"/>
      <c r="E42" s="1063"/>
      <c r="F42" s="1063"/>
      <c r="G42" s="1063"/>
      <c r="H42" s="1063"/>
      <c r="I42" s="1063"/>
      <c r="J42" s="1063"/>
      <c r="K42" s="1063"/>
      <c r="L42" s="1063"/>
      <c r="M42" s="1063"/>
      <c r="N42" s="1063"/>
      <c r="O42" s="1063"/>
      <c r="P42" s="1063"/>
      <c r="Q42" s="1063"/>
      <c r="R42" s="1063"/>
      <c r="S42" s="1063"/>
    </row>
    <row r="43" spans="1:19" s="11" customFormat="1" ht="18.75" thickBot="1" x14ac:dyDescent="0.25">
      <c r="A43" s="1064" t="s">
        <v>79</v>
      </c>
      <c r="B43" s="990"/>
      <c r="C43" s="990"/>
      <c r="D43" s="990"/>
      <c r="E43" s="990"/>
      <c r="F43" s="990"/>
      <c r="G43" s="990"/>
      <c r="H43" s="990"/>
      <c r="I43" s="990"/>
      <c r="J43" s="990"/>
      <c r="K43" s="990"/>
      <c r="L43" s="990"/>
      <c r="M43" s="990"/>
      <c r="N43" s="990"/>
      <c r="O43" s="990"/>
      <c r="P43" s="990"/>
      <c r="Q43" s="990"/>
      <c r="R43" s="990"/>
      <c r="S43" s="1065"/>
    </row>
    <row r="44" spans="1:19" s="11" customFormat="1" ht="16.5" thickBot="1" x14ac:dyDescent="0.25">
      <c r="A44" s="1066" t="s">
        <v>80</v>
      </c>
      <c r="B44" s="1067"/>
      <c r="C44" s="1067"/>
      <c r="D44" s="1067"/>
      <c r="E44" s="1067"/>
      <c r="F44" s="1067"/>
      <c r="G44" s="1067"/>
      <c r="H44" s="1067"/>
      <c r="I44" s="1068"/>
      <c r="J44" s="961" t="s">
        <v>81</v>
      </c>
      <c r="K44" s="807"/>
      <c r="L44" s="807"/>
      <c r="M44" s="807"/>
      <c r="N44" s="807"/>
      <c r="O44" s="807"/>
      <c r="P44" s="807"/>
      <c r="Q44" s="807"/>
      <c r="R44" s="807"/>
      <c r="S44" s="808"/>
    </row>
    <row r="45" spans="1:19" s="11" customFormat="1" ht="21" x14ac:dyDescent="0.35">
      <c r="A45" s="962" t="s">
        <v>603</v>
      </c>
      <c r="B45" s="963"/>
      <c r="C45" s="964"/>
      <c r="D45" s="968"/>
      <c r="E45" s="969"/>
      <c r="F45" s="970"/>
      <c r="G45" s="974" t="s">
        <v>59</v>
      </c>
      <c r="H45" s="975"/>
      <c r="I45" s="976"/>
      <c r="J45" s="962" t="s">
        <v>604</v>
      </c>
      <c r="K45" s="963"/>
      <c r="L45" s="963"/>
      <c r="M45" s="964"/>
      <c r="N45" s="968"/>
      <c r="O45" s="969"/>
      <c r="P45" s="970"/>
      <c r="Q45" s="974" t="s">
        <v>59</v>
      </c>
      <c r="R45" s="975"/>
      <c r="S45" s="976"/>
    </row>
    <row r="46" spans="1:19" s="11" customFormat="1" ht="21.75" thickBot="1" x14ac:dyDescent="0.4">
      <c r="A46" s="965"/>
      <c r="B46" s="966"/>
      <c r="C46" s="967"/>
      <c r="D46" s="971"/>
      <c r="E46" s="972"/>
      <c r="F46" s="973"/>
      <c r="G46" s="981"/>
      <c r="H46" s="982"/>
      <c r="I46" s="983"/>
      <c r="J46" s="965"/>
      <c r="K46" s="966"/>
      <c r="L46" s="966"/>
      <c r="M46" s="977"/>
      <c r="N46" s="978"/>
      <c r="O46" s="979"/>
      <c r="P46" s="980"/>
      <c r="Q46" s="984"/>
      <c r="R46" s="985"/>
      <c r="S46" s="986"/>
    </row>
    <row r="47" spans="1:19" s="11" customFormat="1" x14ac:dyDescent="0.2">
      <c r="A47" s="1053" t="s">
        <v>58</v>
      </c>
      <c r="B47" s="1054"/>
      <c r="C47" s="1057" t="str">
        <f>IF(D45="","",UPPER(CONCATENATE(L12," ",P12," ",F12," ",I12)))</f>
        <v/>
      </c>
      <c r="D47" s="1057"/>
      <c r="E47" s="1057"/>
      <c r="F47" s="1057"/>
      <c r="G47" s="1057"/>
      <c r="H47" s="1057"/>
      <c r="I47" s="1057"/>
      <c r="J47" s="1058" t="s">
        <v>58</v>
      </c>
      <c r="K47" s="1058"/>
      <c r="L47" s="1058"/>
      <c r="M47" s="1054" t="str">
        <f>IF(N45="","",UPPER(CONCATENATE(L12," ",P12," ",F12," ",I12)))</f>
        <v/>
      </c>
      <c r="N47" s="1054"/>
      <c r="O47" s="1054"/>
      <c r="P47" s="1054"/>
      <c r="Q47" s="1054"/>
      <c r="R47" s="1054"/>
      <c r="S47" s="1060"/>
    </row>
    <row r="48" spans="1:19" s="11" customFormat="1" x14ac:dyDescent="0.2">
      <c r="A48" s="1055"/>
      <c r="B48" s="1056"/>
      <c r="C48" s="1057"/>
      <c r="D48" s="1057"/>
      <c r="E48" s="1057"/>
      <c r="F48" s="1057"/>
      <c r="G48" s="1057"/>
      <c r="H48" s="1057"/>
      <c r="I48" s="1057"/>
      <c r="J48" s="1059"/>
      <c r="K48" s="1059"/>
      <c r="L48" s="1059"/>
      <c r="M48" s="1056"/>
      <c r="N48" s="1056"/>
      <c r="O48" s="1056"/>
      <c r="P48" s="1056"/>
      <c r="Q48" s="1056"/>
      <c r="R48" s="1056"/>
      <c r="S48" s="1061"/>
    </row>
    <row r="49" spans="1:19" s="11" customFormat="1" ht="15" customHeight="1" x14ac:dyDescent="0.2">
      <c r="A49" s="1045" t="s">
        <v>60</v>
      </c>
      <c r="B49" s="1036"/>
      <c r="C49" s="1037"/>
      <c r="D49" s="1037"/>
      <c r="E49" s="1037"/>
      <c r="F49" s="1037"/>
      <c r="G49" s="1037"/>
      <c r="H49" s="1037"/>
      <c r="I49" s="1038"/>
      <c r="J49" s="1051" t="s">
        <v>60</v>
      </c>
      <c r="K49" s="1040"/>
      <c r="L49" s="1040"/>
      <c r="M49" s="1040"/>
      <c r="N49" s="1040"/>
      <c r="O49" s="1040"/>
      <c r="P49" s="1040"/>
      <c r="Q49" s="1040"/>
      <c r="R49" s="1040"/>
      <c r="S49" s="1048"/>
    </row>
    <row r="50" spans="1:19" s="11" customFormat="1" ht="15" customHeight="1" x14ac:dyDescent="0.2">
      <c r="A50" s="1046"/>
      <c r="B50" s="1039"/>
      <c r="C50" s="1040"/>
      <c r="D50" s="1040"/>
      <c r="E50" s="1040"/>
      <c r="F50" s="1040"/>
      <c r="G50" s="1040"/>
      <c r="H50" s="1040"/>
      <c r="I50" s="1041"/>
      <c r="J50" s="1051"/>
      <c r="K50" s="1040"/>
      <c r="L50" s="1040"/>
      <c r="M50" s="1040"/>
      <c r="N50" s="1040"/>
      <c r="O50" s="1040"/>
      <c r="P50" s="1040"/>
      <c r="Q50" s="1040"/>
      <c r="R50" s="1040"/>
      <c r="S50" s="1048"/>
    </row>
    <row r="51" spans="1:19" s="11" customFormat="1" ht="12.75" customHeight="1" thickBot="1" x14ac:dyDescent="0.25">
      <c r="A51" s="1047"/>
      <c r="B51" s="1042"/>
      <c r="C51" s="1043"/>
      <c r="D51" s="1043"/>
      <c r="E51" s="1043"/>
      <c r="F51" s="1043"/>
      <c r="G51" s="1043"/>
      <c r="H51" s="1043"/>
      <c r="I51" s="1044"/>
      <c r="J51" s="1052"/>
      <c r="K51" s="1049"/>
      <c r="L51" s="1049"/>
      <c r="M51" s="1049"/>
      <c r="N51" s="1049"/>
      <c r="O51" s="1049"/>
      <c r="P51" s="1049"/>
      <c r="Q51" s="1049"/>
      <c r="R51" s="1049"/>
      <c r="S51" s="1050"/>
    </row>
    <row r="52" spans="1:19" s="11" customFormat="1" ht="18.75" thickBot="1" x14ac:dyDescent="0.25">
      <c r="A52" s="988" t="s">
        <v>82</v>
      </c>
      <c r="B52" s="989"/>
      <c r="C52" s="989"/>
      <c r="D52" s="990"/>
      <c r="E52" s="990"/>
      <c r="F52" s="990"/>
      <c r="G52" s="990"/>
      <c r="H52" s="990"/>
      <c r="I52" s="990"/>
      <c r="J52" s="991"/>
      <c r="K52" s="991"/>
      <c r="L52" s="991"/>
      <c r="M52" s="991"/>
      <c r="N52" s="991"/>
      <c r="O52" s="991"/>
      <c r="P52" s="992"/>
      <c r="Q52" s="992"/>
      <c r="R52" s="992"/>
      <c r="S52" s="993"/>
    </row>
    <row r="53" spans="1:19" s="11" customFormat="1" x14ac:dyDescent="0.2">
      <c r="A53" s="994" t="s">
        <v>83</v>
      </c>
      <c r="B53" s="994"/>
      <c r="C53" s="995"/>
      <c r="D53" s="996"/>
      <c r="E53" s="999" t="s">
        <v>84</v>
      </c>
      <c r="F53" s="908"/>
      <c r="G53" s="1000"/>
      <c r="H53" s="1005"/>
      <c r="I53" s="1006"/>
      <c r="J53" s="1006"/>
      <c r="K53" s="1007"/>
      <c r="L53" s="999" t="s">
        <v>85</v>
      </c>
      <c r="M53" s="908"/>
      <c r="N53" s="908"/>
      <c r="O53" s="1000"/>
      <c r="P53" s="1014"/>
      <c r="Q53" s="1015"/>
      <c r="R53" s="1015"/>
      <c r="S53" s="1016"/>
    </row>
    <row r="54" spans="1:19" s="11" customFormat="1" x14ac:dyDescent="0.2">
      <c r="A54" s="994"/>
      <c r="B54" s="994"/>
      <c r="C54" s="995"/>
      <c r="D54" s="997"/>
      <c r="E54" s="1001"/>
      <c r="F54" s="910"/>
      <c r="G54" s="1002"/>
      <c r="H54" s="1008"/>
      <c r="I54" s="1009"/>
      <c r="J54" s="1009"/>
      <c r="K54" s="1010"/>
      <c r="L54" s="1001"/>
      <c r="M54" s="910"/>
      <c r="N54" s="910"/>
      <c r="O54" s="1002"/>
      <c r="P54" s="1017"/>
      <c r="Q54" s="1018"/>
      <c r="R54" s="1018"/>
      <c r="S54" s="1019"/>
    </row>
    <row r="55" spans="1:19" s="11" customFormat="1" ht="21.75" customHeight="1" thickBot="1" x14ac:dyDescent="0.25">
      <c r="A55" s="994"/>
      <c r="B55" s="994"/>
      <c r="C55" s="995"/>
      <c r="D55" s="998"/>
      <c r="E55" s="1003"/>
      <c r="F55" s="912"/>
      <c r="G55" s="1004"/>
      <c r="H55" s="1011"/>
      <c r="I55" s="1012"/>
      <c r="J55" s="1012"/>
      <c r="K55" s="1013"/>
      <c r="L55" s="1003"/>
      <c r="M55" s="912"/>
      <c r="N55" s="912"/>
      <c r="O55" s="1004"/>
      <c r="P55" s="1020"/>
      <c r="Q55" s="1021"/>
      <c r="R55" s="1021"/>
      <c r="S55" s="1022"/>
    </row>
    <row r="56" spans="1:19" x14ac:dyDescent="0.2">
      <c r="A56" s="987"/>
      <c r="B56" s="987"/>
      <c r="C56" s="987"/>
      <c r="D56" s="987"/>
      <c r="E56" s="987"/>
      <c r="F56" s="987"/>
      <c r="G56" s="987"/>
      <c r="H56" s="987"/>
      <c r="I56" s="987"/>
      <c r="J56" s="987"/>
      <c r="K56" s="987"/>
      <c r="L56" s="987"/>
      <c r="M56" s="987"/>
      <c r="N56" s="987"/>
      <c r="O56" s="987"/>
      <c r="P56" s="987"/>
      <c r="Q56" s="987"/>
      <c r="R56" s="987"/>
      <c r="S56" s="987"/>
    </row>
    <row r="57" spans="1:19" x14ac:dyDescent="0.2"/>
    <row r="58" spans="1:19" x14ac:dyDescent="0.2">
      <c r="A58" s="14"/>
      <c r="E58" s="13"/>
    </row>
    <row r="59" spans="1:19" x14ac:dyDescent="0.2">
      <c r="A59" s="14"/>
      <c r="E59" s="13"/>
      <c r="H59" s="13"/>
    </row>
    <row r="60" spans="1:19" x14ac:dyDescent="0.2">
      <c r="A60" s="15"/>
      <c r="E60" s="13"/>
      <c r="H60" s="13"/>
    </row>
    <row r="61" spans="1:19" x14ac:dyDescent="0.2">
      <c r="E61" s="12"/>
    </row>
    <row r="62" spans="1:19" x14ac:dyDescent="0.2">
      <c r="E62" s="13"/>
    </row>
    <row r="63" spans="1:19" x14ac:dyDescent="0.2">
      <c r="E63" s="13"/>
    </row>
    <row r="64" spans="1:19" x14ac:dyDescent="0.2">
      <c r="E64" s="13"/>
    </row>
    <row r="65" spans="1:14" x14ac:dyDescent="0.2">
      <c r="A65" s="14"/>
      <c r="E65" s="13"/>
    </row>
    <row r="66" spans="1:14" x14ac:dyDescent="0.2">
      <c r="A66" s="14"/>
      <c r="E66" s="13"/>
    </row>
    <row r="67" spans="1:14" x14ac:dyDescent="0.2">
      <c r="A67" s="15"/>
      <c r="E67" s="13"/>
      <c r="H67" s="13"/>
    </row>
    <row r="68" spans="1:14" x14ac:dyDescent="0.2">
      <c r="E68" s="12"/>
    </row>
    <row r="69" spans="1:14" x14ac:dyDescent="0.2">
      <c r="E69" s="13"/>
    </row>
    <row r="70" spans="1:14" x14ac:dyDescent="0.2">
      <c r="E70" s="13"/>
    </row>
    <row r="71" spans="1:14" x14ac:dyDescent="0.2">
      <c r="E71" s="13"/>
    </row>
    <row r="72" spans="1:14" x14ac:dyDescent="0.2">
      <c r="E72" s="13"/>
    </row>
    <row r="73" spans="1:14" x14ac:dyDescent="0.2">
      <c r="A73" s="14"/>
      <c r="E73" s="13"/>
    </row>
    <row r="74" spans="1:14" x14ac:dyDescent="0.2">
      <c r="A74" s="14"/>
      <c r="E74" s="13"/>
      <c r="H74" s="13"/>
    </row>
    <row r="75" spans="1:14" x14ac:dyDescent="0.2">
      <c r="A75" s="15"/>
      <c r="E75" s="13"/>
      <c r="H75" s="13"/>
    </row>
    <row r="76" spans="1:14" x14ac:dyDescent="0.2"/>
    <row r="77" spans="1:14" x14ac:dyDescent="0.2"/>
    <row r="78" spans="1:14" x14ac:dyDescent="0.2"/>
    <row r="79" spans="1:14" x14ac:dyDescent="0.2"/>
    <row r="80" spans="1:14" x14ac:dyDescent="0.2">
      <c r="A80" s="13"/>
      <c r="N80" s="12"/>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sheetProtection algorithmName="SHA-512" hashValue="2ekEOwwpOMEMQuGwaHuCKWU/h8JgCaDfDnzALhpyASygsfM+/hZpYSO75D3x9NrEiMCc4pTp5TlTeRfm0UTh8w==" saltValue="jVzOlqA/SdeCYppUUrAbVQ==" spinCount="100000" sheet="1" scenarios="1" formatCells="0" formatColumns="0" formatRows="0" selectLockedCells="1"/>
  <protectedRanges>
    <protectedRange sqref="E42 A42 C42" name="Rango18_1_1"/>
    <protectedRange sqref="A41" name="Rango16_1_1"/>
    <protectedRange sqref="C41" name="Rango17_1_1"/>
  </protectedRanges>
  <mergeCells count="143">
    <mergeCell ref="J15:S16"/>
    <mergeCell ref="I13:S13"/>
    <mergeCell ref="Q11:S11"/>
    <mergeCell ref="Q12:S12"/>
    <mergeCell ref="A15:H15"/>
    <mergeCell ref="I15:I16"/>
    <mergeCell ref="A16:H16"/>
    <mergeCell ref="D7:G8"/>
    <mergeCell ref="H7:I8"/>
    <mergeCell ref="A2:C8"/>
    <mergeCell ref="Q2:S8"/>
    <mergeCell ref="L11:P11"/>
    <mergeCell ref="L12:P12"/>
    <mergeCell ref="A13:H13"/>
    <mergeCell ref="A14:H14"/>
    <mergeCell ref="D2:P3"/>
    <mergeCell ref="J7:N8"/>
    <mergeCell ref="O7:P8"/>
    <mergeCell ref="A12:B12"/>
    <mergeCell ref="C12:E12"/>
    <mergeCell ref="F12:H12"/>
    <mergeCell ref="I12:K12"/>
    <mergeCell ref="K14:N14"/>
    <mergeCell ref="J9:N9"/>
    <mergeCell ref="O9:P9"/>
    <mergeCell ref="A10:S10"/>
    <mergeCell ref="A11:B11"/>
    <mergeCell ref="C11:E11"/>
    <mergeCell ref="F11:H11"/>
    <mergeCell ref="I11:K11"/>
    <mergeCell ref="D4:P6"/>
    <mergeCell ref="I14:J14"/>
    <mergeCell ref="Q14:R14"/>
    <mergeCell ref="A19:B19"/>
    <mergeCell ref="C19:E19"/>
    <mergeCell ref="F19:H19"/>
    <mergeCell ref="I19:K19"/>
    <mergeCell ref="L19:O19"/>
    <mergeCell ref="P19:S19"/>
    <mergeCell ref="A17:S17"/>
    <mergeCell ref="A18:B18"/>
    <mergeCell ref="C18:E18"/>
    <mergeCell ref="F18:H18"/>
    <mergeCell ref="I18:K18"/>
    <mergeCell ref="L18:O18"/>
    <mergeCell ref="P18:S18"/>
    <mergeCell ref="A20:F20"/>
    <mergeCell ref="G20:M20"/>
    <mergeCell ref="N20:O20"/>
    <mergeCell ref="P20:Q20"/>
    <mergeCell ref="R20:S20"/>
    <mergeCell ref="A21:F21"/>
    <mergeCell ref="G21:M21"/>
    <mergeCell ref="N21:O21"/>
    <mergeCell ref="P21:Q21"/>
    <mergeCell ref="R21:S21"/>
    <mergeCell ref="A24:B24"/>
    <mergeCell ref="C24:E24"/>
    <mergeCell ref="F24:H24"/>
    <mergeCell ref="I24:K24"/>
    <mergeCell ref="L24:O24"/>
    <mergeCell ref="P24:S24"/>
    <mergeCell ref="A22:S22"/>
    <mergeCell ref="A23:B23"/>
    <mergeCell ref="C23:E23"/>
    <mergeCell ref="F23:H23"/>
    <mergeCell ref="I23:K23"/>
    <mergeCell ref="L23:O23"/>
    <mergeCell ref="P23:S23"/>
    <mergeCell ref="A25:F25"/>
    <mergeCell ref="G25:M25"/>
    <mergeCell ref="N25:O25"/>
    <mergeCell ref="P25:Q25"/>
    <mergeCell ref="R25:S25"/>
    <mergeCell ref="A26:F26"/>
    <mergeCell ref="G26:M26"/>
    <mergeCell ref="N26:O26"/>
    <mergeCell ref="P26:Q26"/>
    <mergeCell ref="R26:S26"/>
    <mergeCell ref="L31:M33"/>
    <mergeCell ref="N31:O33"/>
    <mergeCell ref="P31:Q33"/>
    <mergeCell ref="R31:S33"/>
    <mergeCell ref="C32:D32"/>
    <mergeCell ref="F32:J32"/>
    <mergeCell ref="A27:S27"/>
    <mergeCell ref="A28:E28"/>
    <mergeCell ref="F28:K28"/>
    <mergeCell ref="L28:M30"/>
    <mergeCell ref="N28:S28"/>
    <mergeCell ref="A29:B30"/>
    <mergeCell ref="C29:E30"/>
    <mergeCell ref="F29:K30"/>
    <mergeCell ref="N29:O30"/>
    <mergeCell ref="P29:Q30"/>
    <mergeCell ref="R29:S30"/>
    <mergeCell ref="A36:B37"/>
    <mergeCell ref="C36:E37"/>
    <mergeCell ref="G36:K37"/>
    <mergeCell ref="C33:D33"/>
    <mergeCell ref="F33:J33"/>
    <mergeCell ref="A34:B35"/>
    <mergeCell ref="C34:E35"/>
    <mergeCell ref="G34:K35"/>
    <mergeCell ref="A38:B39"/>
    <mergeCell ref="C38:E39"/>
    <mergeCell ref="G38:K39"/>
    <mergeCell ref="A31:B33"/>
    <mergeCell ref="C31:D31"/>
    <mergeCell ref="F31:J31"/>
    <mergeCell ref="A56:S56"/>
    <mergeCell ref="A52:S52"/>
    <mergeCell ref="A53:C55"/>
    <mergeCell ref="D53:D55"/>
    <mergeCell ref="E53:G55"/>
    <mergeCell ref="H53:K55"/>
    <mergeCell ref="L53:O55"/>
    <mergeCell ref="P53:S55"/>
    <mergeCell ref="L38:S39"/>
    <mergeCell ref="F34:F39"/>
    <mergeCell ref="L34:S35"/>
    <mergeCell ref="L36:S37"/>
    <mergeCell ref="B49:I51"/>
    <mergeCell ref="A49:A51"/>
    <mergeCell ref="K49:S51"/>
    <mergeCell ref="J49:J51"/>
    <mergeCell ref="A47:B48"/>
    <mergeCell ref="C47:I48"/>
    <mergeCell ref="J47:L48"/>
    <mergeCell ref="M47:S48"/>
    <mergeCell ref="A40:S40"/>
    <mergeCell ref="A41:S42"/>
    <mergeCell ref="A43:S43"/>
    <mergeCell ref="A44:I44"/>
    <mergeCell ref="J44:S44"/>
    <mergeCell ref="A45:C46"/>
    <mergeCell ref="D45:F46"/>
    <mergeCell ref="G45:I45"/>
    <mergeCell ref="J45:M46"/>
    <mergeCell ref="N45:P46"/>
    <mergeCell ref="Q45:S45"/>
    <mergeCell ref="G46:I46"/>
    <mergeCell ref="Q46:S46"/>
  </mergeCells>
  <dataValidations count="2">
    <dataValidation type="list" allowBlank="1" showInputMessage="1" showErrorMessage="1" sqref="N45:P46" xr:uid="{00000000-0002-0000-0600-000000000000}">
      <formula1>"Modifica Calificación,Confirma Calificación,Rechaza por Extemporánea"</formula1>
    </dataValidation>
    <dataValidation type="list" allowBlank="1" showInputMessage="1" showErrorMessage="1" sqref="D45:F46" xr:uid="{00000000-0002-0000-0600-000001000000}">
      <formula1>"Modifica Evaluación,Confirma Evaluación,Rechaza por Extemporánea"</formula1>
    </dataValidation>
  </dataValidations>
  <printOptions horizontalCentered="1"/>
  <pageMargins left="0" right="0" top="0" bottom="0" header="0.31496062992125984" footer="0.31496062992125984"/>
  <pageSetup scale="60" orientation="landscape" r:id="rId1"/>
  <headerFooter>
    <oddFooter>&amp;RTH-F-49/V1/22-12-2023</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'C:\Users\cnanez\Downloads\[BORRADOR FORMATO CECAT.xlsm]Hoja4'!#REF!</xm:f>
          </x14:formula1>
          <xm:sqref>A41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7"/>
  <dimension ref="A1:XFC96"/>
  <sheetViews>
    <sheetView showGridLines="0" topLeftCell="A37" zoomScale="70" zoomScaleNormal="70" workbookViewId="0">
      <selection activeCell="Q1" sqref="Q1:T6"/>
    </sheetView>
  </sheetViews>
  <sheetFormatPr baseColWidth="10" defaultColWidth="0" defaultRowHeight="0" customHeight="1" zeroHeight="1" x14ac:dyDescent="0.25"/>
  <cols>
    <col min="1" max="1" width="14.7109375" style="422" customWidth="1"/>
    <col min="2" max="2" width="9" style="423" customWidth="1"/>
    <col min="3" max="3" width="9.28515625" style="423" customWidth="1"/>
    <col min="4" max="4" width="7.5703125" style="423" customWidth="1"/>
    <col min="5" max="5" width="9.7109375" style="423" customWidth="1"/>
    <col min="6" max="6" width="11.7109375" style="423" customWidth="1"/>
    <col min="7" max="7" width="7.42578125" style="423" customWidth="1"/>
    <col min="8" max="9" width="13" style="423" customWidth="1"/>
    <col min="10" max="10" width="13.42578125" style="423" customWidth="1"/>
    <col min="11" max="11" width="13.28515625" style="423" customWidth="1"/>
    <col min="12" max="12" width="13.7109375" style="423" customWidth="1"/>
    <col min="13" max="13" width="13.42578125" style="423" customWidth="1"/>
    <col min="14" max="14" width="12.42578125" style="423" customWidth="1"/>
    <col min="15" max="15" width="12.7109375" style="423" customWidth="1"/>
    <col min="16" max="16" width="11.7109375" style="423" customWidth="1"/>
    <col min="17" max="17" width="11.42578125" style="423" customWidth="1"/>
    <col min="18" max="18" width="11.140625" style="423" customWidth="1"/>
    <col min="19" max="19" width="11.7109375" style="423" customWidth="1"/>
    <col min="20" max="20" width="12.5703125" style="424" customWidth="1"/>
    <col min="21" max="23" width="12.5703125" hidden="1"/>
    <col min="24" max="16383" width="11.42578125" hidden="1"/>
    <col min="16384" max="16384" width="12.5703125" hidden="1"/>
  </cols>
  <sheetData>
    <row r="1" spans="1:20" ht="15" customHeight="1" x14ac:dyDescent="0.25">
      <c r="A1" s="1190"/>
      <c r="B1" s="1191"/>
      <c r="C1" s="1191"/>
      <c r="D1" s="1192"/>
      <c r="E1" s="1265" t="s">
        <v>736</v>
      </c>
      <c r="F1" s="1266"/>
      <c r="G1" s="1266"/>
      <c r="H1" s="1266"/>
      <c r="I1" s="1266"/>
      <c r="J1" s="1266"/>
      <c r="K1" s="1266"/>
      <c r="L1" s="1266"/>
      <c r="M1" s="1266"/>
      <c r="N1" s="1266"/>
      <c r="O1" s="1266"/>
      <c r="P1" s="1267"/>
      <c r="Q1" s="1271"/>
      <c r="R1" s="1272"/>
      <c r="S1" s="1272"/>
      <c r="T1" s="1273"/>
    </row>
    <row r="2" spans="1:20" ht="15" customHeight="1" thickBot="1" x14ac:dyDescent="0.3">
      <c r="A2" s="1193"/>
      <c r="B2" s="1194"/>
      <c r="C2" s="1194"/>
      <c r="D2" s="1195"/>
      <c r="E2" s="1268"/>
      <c r="F2" s="1269"/>
      <c r="G2" s="1269"/>
      <c r="H2" s="1269"/>
      <c r="I2" s="1269"/>
      <c r="J2" s="1269"/>
      <c r="K2" s="1269"/>
      <c r="L2" s="1269"/>
      <c r="M2" s="1269"/>
      <c r="N2" s="1269"/>
      <c r="O2" s="1269"/>
      <c r="P2" s="1270"/>
      <c r="Q2" s="1274"/>
      <c r="R2" s="1275"/>
      <c r="S2" s="1275"/>
      <c r="T2" s="1276"/>
    </row>
    <row r="3" spans="1:20" ht="15" customHeight="1" x14ac:dyDescent="0.25">
      <c r="A3" s="1193"/>
      <c r="B3" s="1194"/>
      <c r="C3" s="1194"/>
      <c r="D3" s="1195"/>
      <c r="E3" s="1280" t="s">
        <v>734</v>
      </c>
      <c r="F3" s="1280"/>
      <c r="G3" s="1280"/>
      <c r="H3" s="1280"/>
      <c r="I3" s="1280"/>
      <c r="J3" s="1280"/>
      <c r="K3" s="1280"/>
      <c r="L3" s="1280"/>
      <c r="M3" s="1280"/>
      <c r="N3" s="1280"/>
      <c r="O3" s="1280"/>
      <c r="P3" s="1281"/>
      <c r="Q3" s="1274"/>
      <c r="R3" s="1275"/>
      <c r="S3" s="1275"/>
      <c r="T3" s="1276"/>
    </row>
    <row r="4" spans="1:20" ht="15" customHeight="1" x14ac:dyDescent="0.25">
      <c r="A4" s="1193"/>
      <c r="B4" s="1194"/>
      <c r="C4" s="1194"/>
      <c r="D4" s="1195"/>
      <c r="E4" s="1282"/>
      <c r="F4" s="1282"/>
      <c r="G4" s="1282"/>
      <c r="H4" s="1282"/>
      <c r="I4" s="1282"/>
      <c r="J4" s="1282"/>
      <c r="K4" s="1282"/>
      <c r="L4" s="1282"/>
      <c r="M4" s="1282"/>
      <c r="N4" s="1282"/>
      <c r="O4" s="1282"/>
      <c r="P4" s="1283"/>
      <c r="Q4" s="1274"/>
      <c r="R4" s="1275"/>
      <c r="S4" s="1275"/>
      <c r="T4" s="1276"/>
    </row>
    <row r="5" spans="1:20" ht="15" customHeight="1" thickBot="1" x14ac:dyDescent="0.3">
      <c r="A5" s="1193"/>
      <c r="B5" s="1194"/>
      <c r="C5" s="1194"/>
      <c r="D5" s="1195"/>
      <c r="E5" s="1284"/>
      <c r="F5" s="1284"/>
      <c r="G5" s="1284"/>
      <c r="H5" s="1284"/>
      <c r="I5" s="1284"/>
      <c r="J5" s="1284"/>
      <c r="K5" s="1284"/>
      <c r="L5" s="1284"/>
      <c r="M5" s="1284"/>
      <c r="N5" s="1284"/>
      <c r="O5" s="1284"/>
      <c r="P5" s="1285"/>
      <c r="Q5" s="1274"/>
      <c r="R5" s="1275"/>
      <c r="S5" s="1275"/>
      <c r="T5" s="1276"/>
    </row>
    <row r="6" spans="1:20" ht="15" customHeight="1" thickBot="1" x14ac:dyDescent="0.3">
      <c r="A6" s="1196"/>
      <c r="B6" s="1197"/>
      <c r="C6" s="1197"/>
      <c r="D6" s="1198"/>
      <c r="E6" s="892" t="s">
        <v>0</v>
      </c>
      <c r="F6" s="893"/>
      <c r="G6" s="893"/>
      <c r="H6" s="893"/>
      <c r="I6" s="894"/>
      <c r="J6" s="1286">
        <v>45344</v>
      </c>
      <c r="K6" s="1286"/>
      <c r="L6" s="1287"/>
      <c r="M6" s="1288" t="s">
        <v>1</v>
      </c>
      <c r="N6" s="894"/>
      <c r="O6" s="1289" t="s">
        <v>744</v>
      </c>
      <c r="P6" s="1290"/>
      <c r="Q6" s="1277"/>
      <c r="R6" s="1278"/>
      <c r="S6" s="1278"/>
      <c r="T6" s="1279"/>
    </row>
    <row r="7" spans="1:20" ht="15" customHeight="1" x14ac:dyDescent="0.25">
      <c r="A7" s="280"/>
      <c r="B7" s="281"/>
      <c r="C7" s="281"/>
      <c r="D7" s="281"/>
      <c r="E7" s="1228"/>
      <c r="F7" s="1228"/>
      <c r="G7" s="1228"/>
      <c r="H7" s="1228"/>
      <c r="I7" s="1228"/>
      <c r="J7" s="1228"/>
      <c r="K7" s="1228"/>
      <c r="L7" s="1228"/>
      <c r="M7" s="1228"/>
      <c r="N7" s="1229"/>
      <c r="O7" s="1229"/>
      <c r="P7" s="1229"/>
      <c r="Q7" s="282"/>
      <c r="R7" s="282"/>
      <c r="S7" s="282"/>
      <c r="T7" s="282"/>
    </row>
    <row r="8" spans="1:20" ht="15" x14ac:dyDescent="0.25">
      <c r="A8" s="1230" t="s">
        <v>2</v>
      </c>
      <c r="B8" s="857"/>
      <c r="C8" s="857"/>
      <c r="D8" s="857"/>
      <c r="E8" s="388" t="s">
        <v>3</v>
      </c>
      <c r="F8" s="388" t="s">
        <v>4</v>
      </c>
      <c r="G8" s="388" t="s">
        <v>5</v>
      </c>
      <c r="H8" s="1232" t="s">
        <v>6</v>
      </c>
      <c r="I8" s="1233"/>
      <c r="J8" s="1234"/>
      <c r="K8" s="388" t="s">
        <v>3</v>
      </c>
      <c r="L8" s="388" t="s">
        <v>4</v>
      </c>
      <c r="M8" s="388" t="s">
        <v>5</v>
      </c>
      <c r="N8" s="1238" t="s">
        <v>49</v>
      </c>
      <c r="O8" s="1239"/>
      <c r="P8" s="1239"/>
      <c r="Q8" s="1240"/>
      <c r="R8" s="283" t="s">
        <v>3</v>
      </c>
      <c r="S8" s="283" t="s">
        <v>4</v>
      </c>
      <c r="T8" s="284" t="s">
        <v>5</v>
      </c>
    </row>
    <row r="9" spans="1:20" ht="15.75" thickBot="1" x14ac:dyDescent="0.3">
      <c r="A9" s="1231"/>
      <c r="B9" s="857"/>
      <c r="C9" s="857"/>
      <c r="D9" s="857"/>
      <c r="E9" s="285"/>
      <c r="F9" s="285"/>
      <c r="G9" s="285"/>
      <c r="H9" s="1235"/>
      <c r="I9" s="1236"/>
      <c r="J9" s="1237"/>
      <c r="K9" s="285"/>
      <c r="L9" s="285"/>
      <c r="M9" s="285"/>
      <c r="N9" s="1241"/>
      <c r="O9" s="1242"/>
      <c r="P9" s="1242"/>
      <c r="Q9" s="1243"/>
      <c r="R9" s="285"/>
      <c r="S9" s="285"/>
      <c r="T9" s="285"/>
    </row>
    <row r="10" spans="1:20" ht="26.25" customHeight="1" x14ac:dyDescent="0.25">
      <c r="A10" s="1244" t="s">
        <v>8</v>
      </c>
      <c r="B10" s="1245"/>
      <c r="C10" s="1245"/>
      <c r="D10" s="1245"/>
      <c r="E10" s="1245"/>
      <c r="F10" s="1245"/>
      <c r="G10" s="1245"/>
      <c r="H10" s="1245"/>
      <c r="I10" s="1245"/>
      <c r="J10" s="1245"/>
      <c r="K10" s="1245"/>
      <c r="L10" s="1245"/>
      <c r="M10" s="1245"/>
      <c r="N10" s="1245"/>
      <c r="O10" s="1245"/>
      <c r="P10" s="1245"/>
      <c r="Q10" s="1245"/>
      <c r="R10" s="1245"/>
      <c r="S10" s="1245"/>
      <c r="T10" s="1246"/>
    </row>
    <row r="11" spans="1:20" ht="15" x14ac:dyDescent="0.25">
      <c r="A11" s="866" t="s">
        <v>9</v>
      </c>
      <c r="B11" s="866"/>
      <c r="C11" s="866" t="s">
        <v>10</v>
      </c>
      <c r="D11" s="866"/>
      <c r="E11" s="866"/>
      <c r="F11" s="866" t="s">
        <v>11</v>
      </c>
      <c r="G11" s="866"/>
      <c r="H11" s="866"/>
      <c r="I11" s="866" t="s">
        <v>12</v>
      </c>
      <c r="J11" s="866"/>
      <c r="K11" s="866"/>
      <c r="L11" s="866"/>
      <c r="M11" s="866" t="s">
        <v>13</v>
      </c>
      <c r="N11" s="866"/>
      <c r="O11" s="866"/>
      <c r="P11" s="866"/>
      <c r="Q11" s="866" t="s">
        <v>14</v>
      </c>
      <c r="R11" s="866"/>
      <c r="S11" s="866"/>
      <c r="T11" s="866"/>
    </row>
    <row r="12" spans="1:20" ht="15.75" thickBot="1" x14ac:dyDescent="0.3">
      <c r="A12" s="1226">
        <f>+'3.REPORTE EVALUACIÓN'!A12:B12</f>
        <v>0</v>
      </c>
      <c r="B12" s="1227"/>
      <c r="C12" s="1127">
        <f>+'3.REPORTE EVALUACIÓN'!C12:E12</f>
        <v>0</v>
      </c>
      <c r="D12" s="1128"/>
      <c r="E12" s="1129"/>
      <c r="F12" s="1127">
        <f>+'3.REPORTE EVALUACIÓN'!F12:H12</f>
        <v>0</v>
      </c>
      <c r="G12" s="1128"/>
      <c r="H12" s="1129"/>
      <c r="I12" s="1136">
        <f>+'3.REPORTE EVALUACIÓN'!I12:K12</f>
        <v>0</v>
      </c>
      <c r="J12" s="1137"/>
      <c r="K12" s="1137"/>
      <c r="L12" s="1138"/>
      <c r="M12" s="1136">
        <f>+'3.REPORTE EVALUACIÓN'!L12</f>
        <v>0</v>
      </c>
      <c r="N12" s="1137"/>
      <c r="O12" s="1137"/>
      <c r="P12" s="1138"/>
      <c r="Q12" s="1136">
        <f>+'3.REPORTE EVALUACIÓN'!Q12</f>
        <v>0</v>
      </c>
      <c r="R12" s="1137"/>
      <c r="S12" s="1137"/>
      <c r="T12" s="1138"/>
    </row>
    <row r="13" spans="1:20" ht="15" x14ac:dyDescent="0.25">
      <c r="A13" s="775" t="s">
        <v>15</v>
      </c>
      <c r="B13" s="754"/>
      <c r="C13" s="754"/>
      <c r="D13" s="754"/>
      <c r="E13" s="754"/>
      <c r="F13" s="754"/>
      <c r="G13" s="754"/>
      <c r="H13" s="754"/>
      <c r="I13" s="775" t="s">
        <v>16</v>
      </c>
      <c r="J13" s="754"/>
      <c r="K13" s="754"/>
      <c r="L13" s="754"/>
      <c r="M13" s="754"/>
      <c r="N13" s="754"/>
      <c r="O13" s="754"/>
      <c r="P13" s="754"/>
      <c r="Q13" s="754"/>
      <c r="R13" s="754"/>
      <c r="S13" s="754"/>
      <c r="T13" s="755"/>
    </row>
    <row r="14" spans="1:20" ht="15.75" thickBot="1" x14ac:dyDescent="0.3">
      <c r="A14" s="1127">
        <f>+'3.REPORTE EVALUACIÓN'!A14:H14</f>
        <v>0</v>
      </c>
      <c r="B14" s="1128"/>
      <c r="C14" s="1128"/>
      <c r="D14" s="1128"/>
      <c r="E14" s="1128"/>
      <c r="F14" s="1137"/>
      <c r="G14" s="1137"/>
      <c r="H14" s="1128"/>
      <c r="I14" s="1247">
        <f>+'3.REPORTE EVALUACIÓN'!K14</f>
        <v>0</v>
      </c>
      <c r="J14" s="1153"/>
      <c r="K14" s="1153"/>
      <c r="L14" s="1153"/>
      <c r="M14" s="1153"/>
      <c r="N14" s="1153"/>
      <c r="O14" s="1153"/>
      <c r="P14" s="1153"/>
      <c r="Q14" s="1153"/>
      <c r="R14" s="1153"/>
      <c r="S14" s="1153"/>
      <c r="T14" s="1248"/>
    </row>
    <row r="15" spans="1:20" ht="15" customHeight="1" x14ac:dyDescent="0.25">
      <c r="A15" s="775" t="s">
        <v>17</v>
      </c>
      <c r="B15" s="754"/>
      <c r="C15" s="754"/>
      <c r="D15" s="754"/>
      <c r="E15" s="754"/>
      <c r="F15" s="775" t="s">
        <v>18</v>
      </c>
      <c r="G15" s="755"/>
      <c r="H15" s="286" t="s">
        <v>19</v>
      </c>
      <c r="I15" s="1249" t="str">
        <f>'[1]F2. COMP. LAB Y COM COMPOR'!I16</f>
        <v>Propósito del empleo:</v>
      </c>
      <c r="J15" s="1249"/>
      <c r="K15" s="1250">
        <f>+'3.REPORTE EVALUACIÓN'!J15</f>
        <v>0</v>
      </c>
      <c r="L15" s="1251"/>
      <c r="M15" s="1251"/>
      <c r="N15" s="1251"/>
      <c r="O15" s="1251"/>
      <c r="P15" s="1251"/>
      <c r="Q15" s="1251"/>
      <c r="R15" s="1251"/>
      <c r="S15" s="1251"/>
      <c r="T15" s="1252"/>
    </row>
    <row r="16" spans="1:20" ht="15.75" thickBot="1" x14ac:dyDescent="0.3">
      <c r="A16" s="1132">
        <f>+'3.REPORTE EVALUACIÓN'!A16:H16</f>
        <v>0</v>
      </c>
      <c r="B16" s="1166"/>
      <c r="C16" s="1166"/>
      <c r="D16" s="1166"/>
      <c r="E16" s="1166"/>
      <c r="F16" s="1130" t="str">
        <f>+IFERROR(VLOOKUP(I14,'LISTADO DE EMPLEOS DECRETO 785'!A4:C40,2,0),"")</f>
        <v/>
      </c>
      <c r="G16" s="1131"/>
      <c r="H16" s="287">
        <f>+'3.REPORTE EVALUACIÓN'!S14</f>
        <v>0</v>
      </c>
      <c r="I16" s="1249"/>
      <c r="J16" s="1249"/>
      <c r="K16" s="1253"/>
      <c r="L16" s="1254"/>
      <c r="M16" s="1254"/>
      <c r="N16" s="1254"/>
      <c r="O16" s="1254"/>
      <c r="P16" s="1254"/>
      <c r="Q16" s="1254"/>
      <c r="R16" s="1254"/>
      <c r="S16" s="1254"/>
      <c r="T16" s="1255"/>
    </row>
    <row r="17" spans="1:70" ht="28.5" customHeight="1" thickBot="1" x14ac:dyDescent="0.3">
      <c r="A17" s="1291" t="s">
        <v>20</v>
      </c>
      <c r="B17" s="1292"/>
      <c r="C17" s="1292"/>
      <c r="D17" s="1292"/>
      <c r="E17" s="1292"/>
      <c r="F17" s="1293"/>
      <c r="G17" s="1293"/>
      <c r="H17" s="1292"/>
      <c r="I17" s="1293"/>
      <c r="J17" s="1293"/>
      <c r="K17" s="1293"/>
      <c r="L17" s="1293"/>
      <c r="M17" s="1293"/>
      <c r="N17" s="1293"/>
      <c r="O17" s="1293"/>
      <c r="P17" s="1293"/>
      <c r="Q17" s="1293"/>
      <c r="R17" s="1293"/>
      <c r="S17" s="1293"/>
      <c r="T17" s="1294"/>
    </row>
    <row r="18" spans="1:70" ht="15" x14ac:dyDescent="0.25">
      <c r="A18" s="775" t="s">
        <v>21</v>
      </c>
      <c r="B18" s="755"/>
      <c r="C18" s="775" t="s">
        <v>10</v>
      </c>
      <c r="D18" s="754"/>
      <c r="E18" s="755"/>
      <c r="F18" s="775" t="s">
        <v>11</v>
      </c>
      <c r="G18" s="754"/>
      <c r="H18" s="755"/>
      <c r="I18" s="775" t="s">
        <v>12</v>
      </c>
      <c r="J18" s="754"/>
      <c r="K18" s="754"/>
      <c r="L18" s="755"/>
      <c r="M18" s="775" t="s">
        <v>13</v>
      </c>
      <c r="N18" s="754"/>
      <c r="O18" s="754"/>
      <c r="P18" s="755"/>
      <c r="Q18" s="775" t="s">
        <v>14</v>
      </c>
      <c r="R18" s="754"/>
      <c r="S18" s="754"/>
      <c r="T18" s="755"/>
    </row>
    <row r="19" spans="1:70" ht="15.75" thickBot="1" x14ac:dyDescent="0.3">
      <c r="A19" s="1226" t="str">
        <f>'[1]F2. COMP. LAB Y COM COMPOR'!A20:B20</f>
        <v>CEDULA DE CIUDADANIA</v>
      </c>
      <c r="B19" s="1227"/>
      <c r="C19" s="1127">
        <f>+'3.REPORTE EVALUACIÓN'!C24:E24</f>
        <v>0</v>
      </c>
      <c r="D19" s="1128"/>
      <c r="E19" s="1129"/>
      <c r="F19" s="1127">
        <f>+'3.REPORTE EVALUACIÓN'!F19:H19</f>
        <v>0</v>
      </c>
      <c r="G19" s="1128"/>
      <c r="H19" s="1129"/>
      <c r="I19" s="1247">
        <f>+'3.REPORTE EVALUACIÓN'!I19:K19</f>
        <v>0</v>
      </c>
      <c r="J19" s="1153"/>
      <c r="K19" s="1153"/>
      <c r="L19" s="1248"/>
      <c r="M19" s="1136">
        <f>+'3.REPORTE EVALUACIÓN'!L19</f>
        <v>0</v>
      </c>
      <c r="N19" s="1137"/>
      <c r="O19" s="1137"/>
      <c r="P19" s="1138"/>
      <c r="Q19" s="1127">
        <f>+'3.REPORTE EVALUACIÓN'!P19</f>
        <v>0</v>
      </c>
      <c r="R19" s="1128"/>
      <c r="S19" s="1128"/>
      <c r="T19" s="1129"/>
    </row>
    <row r="20" spans="1:70" ht="15" x14ac:dyDescent="0.25">
      <c r="A20" s="797" t="s">
        <v>22</v>
      </c>
      <c r="B20" s="798"/>
      <c r="C20" s="759"/>
      <c r="D20" s="759"/>
      <c r="E20" s="759"/>
      <c r="F20" s="759"/>
      <c r="G20" s="758" t="s">
        <v>16</v>
      </c>
      <c r="H20" s="759"/>
      <c r="I20" s="754"/>
      <c r="J20" s="754"/>
      <c r="K20" s="754"/>
      <c r="L20" s="754"/>
      <c r="M20" s="754"/>
      <c r="N20" s="755"/>
      <c r="O20" s="754" t="s">
        <v>18</v>
      </c>
      <c r="P20" s="755"/>
      <c r="Q20" s="754" t="s">
        <v>19</v>
      </c>
      <c r="R20" s="755"/>
      <c r="S20" s="775" t="s">
        <v>17</v>
      </c>
      <c r="T20" s="755"/>
    </row>
    <row r="21" spans="1:70" ht="15.75" thickBot="1" x14ac:dyDescent="0.3">
      <c r="A21" s="1136">
        <f>+'3.REPORTE EVALUACIÓN'!A21:F21</f>
        <v>0</v>
      </c>
      <c r="B21" s="1137"/>
      <c r="C21" s="1137"/>
      <c r="D21" s="1137"/>
      <c r="E21" s="1137"/>
      <c r="F21" s="1137"/>
      <c r="G21" s="1127">
        <f>+'3.REPORTE EVALUACIÓN'!G21:M21</f>
        <v>0</v>
      </c>
      <c r="H21" s="1128"/>
      <c r="I21" s="1128"/>
      <c r="J21" s="1128"/>
      <c r="K21" s="1128"/>
      <c r="L21" s="1128"/>
      <c r="M21" s="1128"/>
      <c r="N21" s="1129"/>
      <c r="O21" s="1130" t="str">
        <f>+IFERROR('3.REPORTE EVALUACIÓN'!N21,"")</f>
        <v/>
      </c>
      <c r="P21" s="1131"/>
      <c r="Q21" s="1333">
        <f>+'3.REPORTE EVALUACIÓN'!P21</f>
        <v>0</v>
      </c>
      <c r="R21" s="1334"/>
      <c r="S21" s="1136">
        <f>+'3.REPORTE EVALUACIÓN'!R21</f>
        <v>0</v>
      </c>
      <c r="T21" s="1138"/>
    </row>
    <row r="22" spans="1:70" ht="25.5" customHeight="1" thickBot="1" x14ac:dyDescent="0.3">
      <c r="A22" s="1335" t="s">
        <v>23</v>
      </c>
      <c r="B22" s="1336"/>
      <c r="C22" s="1336"/>
      <c r="D22" s="1336"/>
      <c r="E22" s="1336"/>
      <c r="F22" s="1336"/>
      <c r="G22" s="1293"/>
      <c r="H22" s="1293"/>
      <c r="I22" s="1293"/>
      <c r="J22" s="1293"/>
      <c r="K22" s="1293"/>
      <c r="L22" s="1293"/>
      <c r="M22" s="1293"/>
      <c r="N22" s="1293"/>
      <c r="O22" s="1293"/>
      <c r="P22" s="1293"/>
      <c r="Q22" s="1336"/>
      <c r="R22" s="1336"/>
      <c r="S22" s="1336"/>
      <c r="T22" s="1337"/>
    </row>
    <row r="23" spans="1:70" ht="15" x14ac:dyDescent="0.25">
      <c r="A23" s="775" t="s">
        <v>21</v>
      </c>
      <c r="B23" s="755"/>
      <c r="C23" s="775" t="s">
        <v>10</v>
      </c>
      <c r="D23" s="754"/>
      <c r="E23" s="755"/>
      <c r="F23" s="775" t="s">
        <v>11</v>
      </c>
      <c r="G23" s="754"/>
      <c r="H23" s="755"/>
      <c r="I23" s="775" t="s">
        <v>12</v>
      </c>
      <c r="J23" s="754"/>
      <c r="K23" s="754"/>
      <c r="L23" s="755"/>
      <c r="M23" s="775" t="s">
        <v>13</v>
      </c>
      <c r="N23" s="754"/>
      <c r="O23" s="754"/>
      <c r="P23" s="755"/>
      <c r="Q23" s="775" t="s">
        <v>14</v>
      </c>
      <c r="R23" s="754"/>
      <c r="S23" s="754"/>
      <c r="T23" s="755"/>
    </row>
    <row r="24" spans="1:70" ht="15.75" thickBot="1" x14ac:dyDescent="0.3">
      <c r="A24" s="1226">
        <f>+'3.REPORTE EVALUACIÓN'!A24:B24</f>
        <v>0</v>
      </c>
      <c r="B24" s="1227"/>
      <c r="C24" s="1127">
        <f>+'3.REPORTE EVALUACIÓN'!C24:E24</f>
        <v>0</v>
      </c>
      <c r="D24" s="1128"/>
      <c r="E24" s="1129"/>
      <c r="F24" s="1127">
        <f>+'3.REPORTE EVALUACIÓN'!F24:H24</f>
        <v>0</v>
      </c>
      <c r="G24" s="1137"/>
      <c r="H24" s="1138"/>
      <c r="I24" s="1136">
        <f>+'3.REPORTE EVALUACIÓN'!I24:K24</f>
        <v>0</v>
      </c>
      <c r="J24" s="1137"/>
      <c r="K24" s="1137"/>
      <c r="L24" s="1138"/>
      <c r="M24" s="1136">
        <f>+'3.REPORTE EVALUACIÓN'!L24</f>
        <v>0</v>
      </c>
      <c r="N24" s="1137"/>
      <c r="O24" s="1137"/>
      <c r="P24" s="1138"/>
      <c r="Q24" s="1127">
        <f>+'3.REPORTE EVALUACIÓN'!P24</f>
        <v>0</v>
      </c>
      <c r="R24" s="1128"/>
      <c r="S24" s="1128"/>
      <c r="T24" s="1129"/>
    </row>
    <row r="25" spans="1:70" ht="15" x14ac:dyDescent="0.25">
      <c r="A25" s="797" t="s">
        <v>24</v>
      </c>
      <c r="B25" s="798"/>
      <c r="C25" s="798"/>
      <c r="D25" s="798"/>
      <c r="E25" s="798"/>
      <c r="F25" s="798"/>
      <c r="G25" s="775" t="s">
        <v>16</v>
      </c>
      <c r="H25" s="754"/>
      <c r="I25" s="754"/>
      <c r="J25" s="754"/>
      <c r="K25" s="754"/>
      <c r="L25" s="754"/>
      <c r="M25" s="754"/>
      <c r="N25" s="755"/>
      <c r="O25" s="754" t="s">
        <v>18</v>
      </c>
      <c r="P25" s="755"/>
      <c r="Q25" s="754" t="s">
        <v>19</v>
      </c>
      <c r="R25" s="755"/>
      <c r="S25" s="775" t="s">
        <v>17</v>
      </c>
      <c r="T25" s="755"/>
    </row>
    <row r="26" spans="1:70" ht="15.75" thickBot="1" x14ac:dyDescent="0.3">
      <c r="A26" s="1295">
        <f>+'3.REPORTE EVALUACIÓN'!A26:F26</f>
        <v>0</v>
      </c>
      <c r="B26" s="1296"/>
      <c r="C26" s="1296"/>
      <c r="D26" s="1296"/>
      <c r="E26" s="1296"/>
      <c r="F26" s="1296"/>
      <c r="G26" s="1295">
        <f>+'3.REPORTE EVALUACIÓN'!G26:M26</f>
        <v>0</v>
      </c>
      <c r="H26" s="1296"/>
      <c r="I26" s="1296"/>
      <c r="J26" s="1296"/>
      <c r="K26" s="1296"/>
      <c r="L26" s="1296"/>
      <c r="M26" s="1296"/>
      <c r="N26" s="1297"/>
      <c r="O26" s="1130" t="str">
        <f>+IFERROR('3.REPORTE EVALUACIÓN'!N26,"")</f>
        <v/>
      </c>
      <c r="P26" s="1131"/>
      <c r="Q26" s="1130">
        <f>+'3.REPORTE EVALUACIÓN'!P26</f>
        <v>0</v>
      </c>
      <c r="R26" s="1131"/>
      <c r="S26" s="1295">
        <f>+'3.REPORTE EVALUACIÓN'!R26</f>
        <v>0</v>
      </c>
      <c r="T26" s="1297"/>
    </row>
    <row r="27" spans="1:70" ht="17.25" customHeight="1" thickBot="1" x14ac:dyDescent="0.3">
      <c r="A27" s="1258" t="s">
        <v>36</v>
      </c>
      <c r="B27" s="1259"/>
      <c r="C27" s="1259"/>
      <c r="D27" s="1259"/>
      <c r="E27" s="1259"/>
      <c r="F27" s="1259"/>
      <c r="G27" s="1259"/>
      <c r="H27" s="1259"/>
      <c r="I27" s="1259"/>
      <c r="J27" s="1259"/>
      <c r="K27" s="1259"/>
      <c r="L27" s="1259"/>
      <c r="M27" s="1259"/>
      <c r="N27" s="1259"/>
      <c r="O27" s="1259"/>
      <c r="P27" s="1259"/>
      <c r="Q27" s="1259"/>
      <c r="R27" s="1259"/>
      <c r="S27" s="1259"/>
      <c r="T27" s="1260"/>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1:70" ht="27.75" customHeight="1" thickBot="1" x14ac:dyDescent="0.3">
      <c r="A28" s="1258" t="str">
        <f>+IF('2. EVAL.ADTIVOS Y APOYO '!29:29=0,"",'2. EVAL.ADTIVOS Y APOYO '!29:29)</f>
        <v/>
      </c>
      <c r="B28" s="1259"/>
      <c r="C28" s="1259"/>
      <c r="D28" s="1259"/>
      <c r="E28" s="1259"/>
      <c r="F28" s="1259"/>
      <c r="G28" s="1259"/>
      <c r="H28" s="1259"/>
      <c r="I28" s="1259"/>
      <c r="J28" s="1259"/>
      <c r="K28" s="1259"/>
      <c r="L28" s="1259"/>
      <c r="M28" s="1259"/>
      <c r="N28" s="1259"/>
      <c r="O28" s="1259"/>
      <c r="P28" s="1259"/>
      <c r="Q28" s="1259"/>
      <c r="R28" s="1259"/>
      <c r="S28" s="1259"/>
      <c r="T28" s="1260"/>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1:70" ht="27" customHeight="1" thickBot="1" x14ac:dyDescent="0.3">
      <c r="A29" s="1338" t="s">
        <v>25</v>
      </c>
      <c r="B29" s="1338"/>
      <c r="C29" s="1338"/>
      <c r="D29" s="1338"/>
      <c r="E29" s="1338"/>
      <c r="F29" s="1338"/>
      <c r="G29" s="1338"/>
      <c r="H29" s="1338"/>
      <c r="I29" s="1338"/>
      <c r="J29" s="1339"/>
      <c r="K29" s="1339"/>
      <c r="L29" s="1339"/>
      <c r="M29" s="1339"/>
      <c r="N29" s="1339"/>
      <c r="O29" s="1339"/>
      <c r="P29" s="1339"/>
      <c r="Q29" s="1339"/>
      <c r="R29" s="1339"/>
      <c r="S29" s="1339"/>
      <c r="T29" s="1340"/>
    </row>
    <row r="30" spans="1:70" ht="15" customHeight="1" thickBot="1" x14ac:dyDescent="0.3">
      <c r="A30" s="836" t="s">
        <v>676</v>
      </c>
      <c r="B30" s="836" t="s">
        <v>37</v>
      </c>
      <c r="C30" s="836"/>
      <c r="D30" s="836"/>
      <c r="E30" s="836"/>
      <c r="F30" s="836" t="s">
        <v>38</v>
      </c>
      <c r="G30" s="836"/>
      <c r="H30" s="836" t="s">
        <v>39</v>
      </c>
      <c r="I30" s="836" t="s">
        <v>40</v>
      </c>
      <c r="J30" s="1261" t="s">
        <v>62</v>
      </c>
      <c r="K30" s="807"/>
      <c r="L30" s="807"/>
      <c r="M30" s="807"/>
      <c r="N30" s="807"/>
      <c r="O30" s="807"/>
      <c r="P30" s="807"/>
      <c r="Q30" s="807"/>
      <c r="R30" s="807"/>
      <c r="S30" s="807"/>
      <c r="T30" s="807"/>
    </row>
    <row r="31" spans="1:70" ht="18" customHeight="1" thickBot="1" x14ac:dyDescent="0.3">
      <c r="A31" s="836"/>
      <c r="B31" s="836"/>
      <c r="C31" s="836"/>
      <c r="D31" s="836"/>
      <c r="E31" s="836"/>
      <c r="F31" s="836"/>
      <c r="G31" s="836"/>
      <c r="H31" s="836"/>
      <c r="I31" s="836"/>
      <c r="J31" s="1341" t="s">
        <v>705</v>
      </c>
      <c r="K31" s="1342"/>
      <c r="L31" s="1341" t="s">
        <v>706</v>
      </c>
      <c r="M31" s="1343"/>
      <c r="N31" s="1344" t="s">
        <v>707</v>
      </c>
      <c r="O31" s="1342"/>
      <c r="P31" s="1341" t="s">
        <v>708</v>
      </c>
      <c r="Q31" s="1343"/>
      <c r="R31" s="1344" t="s">
        <v>709</v>
      </c>
      <c r="S31" s="1342"/>
      <c r="T31" s="1262" t="s">
        <v>50</v>
      </c>
    </row>
    <row r="32" spans="1:70" ht="15" customHeight="1" x14ac:dyDescent="0.25">
      <c r="A32" s="836"/>
      <c r="B32" s="836"/>
      <c r="C32" s="836"/>
      <c r="D32" s="836"/>
      <c r="E32" s="836"/>
      <c r="F32" s="836"/>
      <c r="G32" s="836"/>
      <c r="H32" s="836"/>
      <c r="I32" s="836"/>
      <c r="J32" s="354" t="s">
        <v>52</v>
      </c>
      <c r="K32" s="353" t="s">
        <v>53</v>
      </c>
      <c r="L32" s="354" t="s">
        <v>52</v>
      </c>
      <c r="M32" s="355" t="s">
        <v>53</v>
      </c>
      <c r="N32" s="352" t="s">
        <v>52</v>
      </c>
      <c r="O32" s="353" t="s">
        <v>53</v>
      </c>
      <c r="P32" s="354" t="s">
        <v>52</v>
      </c>
      <c r="Q32" s="355" t="s">
        <v>53</v>
      </c>
      <c r="R32" s="352" t="s">
        <v>52</v>
      </c>
      <c r="S32" s="353" t="s">
        <v>53</v>
      </c>
      <c r="T32" s="1263"/>
    </row>
    <row r="33" spans="1:20" ht="16.5" customHeight="1" x14ac:dyDescent="0.25">
      <c r="A33" s="836"/>
      <c r="B33" s="836"/>
      <c r="C33" s="836"/>
      <c r="D33" s="836"/>
      <c r="E33" s="836"/>
      <c r="F33" s="836"/>
      <c r="G33" s="836"/>
      <c r="H33" s="836"/>
      <c r="I33" s="836"/>
      <c r="J33" s="402">
        <v>44958</v>
      </c>
      <c r="K33" s="403">
        <v>45016</v>
      </c>
      <c r="L33" s="402">
        <v>45017</v>
      </c>
      <c r="M33" s="404">
        <v>45138</v>
      </c>
      <c r="N33" s="377"/>
      <c r="O33" s="375"/>
      <c r="P33" s="374"/>
      <c r="Q33" s="376"/>
      <c r="R33" s="377"/>
      <c r="S33" s="375"/>
      <c r="T33" s="1263"/>
    </row>
    <row r="34" spans="1:20" ht="18.75" customHeight="1" x14ac:dyDescent="0.25">
      <c r="A34" s="836"/>
      <c r="B34" s="836"/>
      <c r="C34" s="836"/>
      <c r="D34" s="836"/>
      <c r="E34" s="836"/>
      <c r="F34" s="836"/>
      <c r="G34" s="836"/>
      <c r="H34" s="836"/>
      <c r="I34" s="836"/>
      <c r="J34" s="357" t="s">
        <v>51</v>
      </c>
      <c r="K34" s="375" t="s">
        <v>738</v>
      </c>
      <c r="L34" s="357" t="s">
        <v>51</v>
      </c>
      <c r="M34" s="375" t="s">
        <v>739</v>
      </c>
      <c r="N34" s="356" t="s">
        <v>51</v>
      </c>
      <c r="O34" s="375"/>
      <c r="P34" s="357" t="s">
        <v>51</v>
      </c>
      <c r="Q34" s="375"/>
      <c r="R34" s="356" t="s">
        <v>51</v>
      </c>
      <c r="S34" s="375"/>
      <c r="T34" s="1263"/>
    </row>
    <row r="35" spans="1:20" ht="33" customHeight="1" thickBot="1" x14ac:dyDescent="0.3">
      <c r="A35" s="836"/>
      <c r="B35" s="836"/>
      <c r="C35" s="836"/>
      <c r="D35" s="836"/>
      <c r="E35" s="836"/>
      <c r="F35" s="836"/>
      <c r="G35" s="836"/>
      <c r="H35" s="836"/>
      <c r="I35" s="836"/>
      <c r="J35" s="395" t="s">
        <v>710</v>
      </c>
      <c r="K35" s="396" t="s">
        <v>711</v>
      </c>
      <c r="L35" s="395" t="s">
        <v>710</v>
      </c>
      <c r="M35" s="397" t="s">
        <v>711</v>
      </c>
      <c r="N35" s="398" t="s">
        <v>710</v>
      </c>
      <c r="O35" s="396" t="s">
        <v>711</v>
      </c>
      <c r="P35" s="395" t="s">
        <v>710</v>
      </c>
      <c r="Q35" s="397" t="s">
        <v>711</v>
      </c>
      <c r="R35" s="398" t="s">
        <v>710</v>
      </c>
      <c r="S35" s="359" t="s">
        <v>711</v>
      </c>
      <c r="T35" s="1264"/>
    </row>
    <row r="36" spans="1:20" ht="57" customHeight="1" thickBot="1" x14ac:dyDescent="0.3">
      <c r="A36" s="378">
        <f>+'2. EVAL.ADTIVOS Y APOYO '!A34</f>
        <v>0</v>
      </c>
      <c r="B36" s="1256" t="str">
        <f>+IF('2. EVAL.ADTIVOS Y APOYO '!B34="","",'2. EVAL.ADTIVOS Y APOYO '!B34)</f>
        <v/>
      </c>
      <c r="C36" s="1256"/>
      <c r="D36" s="1256"/>
      <c r="E36" s="1256"/>
      <c r="F36" s="1257">
        <f>+'2. EVAL.ADTIVOS Y APOYO '!F34</f>
        <v>0</v>
      </c>
      <c r="G36" s="1257"/>
      <c r="H36" s="378" t="str">
        <f>+IF('2. EVAL.ADTIVOS Y APOYO '!I34="","",'2. EVAL.ADTIVOS Y APOYO '!I34)</f>
        <v/>
      </c>
      <c r="I36" s="401"/>
      <c r="J36" s="399"/>
      <c r="K36" s="400"/>
      <c r="L36" s="399"/>
      <c r="M36" s="400"/>
      <c r="N36" s="399"/>
      <c r="O36" s="400"/>
      <c r="P36" s="399"/>
      <c r="Q36" s="400"/>
      <c r="R36" s="399"/>
      <c r="S36" s="363"/>
      <c r="T36" s="411" t="str">
        <f>IFERROR((J36*K36*J42/$F$42)+(L36*M36*L42/$F$42)+(N36*O36*N42/$F$42)+(P36*Q36*P42/$F$42)+(R36*S36*R42/$F$42),"")</f>
        <v/>
      </c>
    </row>
    <row r="37" spans="1:20" ht="57" customHeight="1" thickBot="1" x14ac:dyDescent="0.3">
      <c r="A37" s="378">
        <f>+'2. EVAL.ADTIVOS Y APOYO '!A35</f>
        <v>0</v>
      </c>
      <c r="B37" s="1256" t="str">
        <f>+IF('2. EVAL.ADTIVOS Y APOYO '!B35="","",'2. EVAL.ADTIVOS Y APOYO '!B35)</f>
        <v/>
      </c>
      <c r="C37" s="1256"/>
      <c r="D37" s="1256"/>
      <c r="E37" s="1256"/>
      <c r="F37" s="1257">
        <f>+'2. EVAL.ADTIVOS Y APOYO '!F35</f>
        <v>0</v>
      </c>
      <c r="G37" s="1257"/>
      <c r="H37" s="378" t="str">
        <f>+IF('2. EVAL.ADTIVOS Y APOYO '!I35="","",'2. EVAL.ADTIVOS Y APOYO '!I35)</f>
        <v/>
      </c>
      <c r="I37" s="401"/>
      <c r="J37" s="399"/>
      <c r="K37" s="400"/>
      <c r="L37" s="399"/>
      <c r="M37" s="400"/>
      <c r="N37" s="399"/>
      <c r="O37" s="400"/>
      <c r="P37" s="399"/>
      <c r="Q37" s="400"/>
      <c r="R37" s="399"/>
      <c r="S37" s="363"/>
      <c r="T37" s="411" t="str">
        <f>IFERROR((J37*K37*J42/$F$42)+(L37*M37*L42/$F$42)+(N37*O37*N42/$F$42)+(P37*Q37*P42/$F$42)+(R37*S37*R42/$F$42),"")</f>
        <v/>
      </c>
    </row>
    <row r="38" spans="1:20" ht="57" customHeight="1" thickBot="1" x14ac:dyDescent="0.3">
      <c r="A38" s="378">
        <f>+'2. EVAL.ADTIVOS Y APOYO '!A36</f>
        <v>0</v>
      </c>
      <c r="B38" s="1256" t="str">
        <f>+IF('2. EVAL.ADTIVOS Y APOYO '!B36="","",'2. EVAL.ADTIVOS Y APOYO '!B36)</f>
        <v/>
      </c>
      <c r="C38" s="1256"/>
      <c r="D38" s="1256"/>
      <c r="E38" s="1256"/>
      <c r="F38" s="1257">
        <f>+'2. EVAL.ADTIVOS Y APOYO '!F36</f>
        <v>0</v>
      </c>
      <c r="G38" s="1257"/>
      <c r="H38" s="378" t="str">
        <f>+IF('2. EVAL.ADTIVOS Y APOYO '!I36="","",'2. EVAL.ADTIVOS Y APOYO '!I36)</f>
        <v/>
      </c>
      <c r="I38" s="401"/>
      <c r="J38" s="399"/>
      <c r="K38" s="400"/>
      <c r="L38" s="399"/>
      <c r="M38" s="400"/>
      <c r="N38" s="399"/>
      <c r="O38" s="400"/>
      <c r="P38" s="399"/>
      <c r="Q38" s="400"/>
      <c r="R38" s="399"/>
      <c r="S38" s="363"/>
      <c r="T38" s="412" t="str">
        <f>IFERROR((J38*K38*$J$42/$F$42)+(L38*M38*$L$42/$F$42)+(N38*O38*$N$42/$F$42)+(P38*Q38*$P$42/$F$42)+(R38*S38*$R$42/$F$42),"")</f>
        <v/>
      </c>
    </row>
    <row r="39" spans="1:20" ht="57" customHeight="1" thickBot="1" x14ac:dyDescent="0.3">
      <c r="A39" s="378">
        <f>+'2. EVAL.ADTIVOS Y APOYO '!A37</f>
        <v>0</v>
      </c>
      <c r="B39" s="1256" t="str">
        <f>+IF('2. EVAL.ADTIVOS Y APOYO '!B37="","",'2. EVAL.ADTIVOS Y APOYO '!B37)</f>
        <v/>
      </c>
      <c r="C39" s="1256"/>
      <c r="D39" s="1256"/>
      <c r="E39" s="1256"/>
      <c r="F39" s="1257">
        <f>+'2. EVAL.ADTIVOS Y APOYO '!F37</f>
        <v>0</v>
      </c>
      <c r="G39" s="1257"/>
      <c r="H39" s="378" t="str">
        <f>+IF('2. EVAL.ADTIVOS Y APOYO '!I37="","",'2. EVAL.ADTIVOS Y APOYO '!I37)</f>
        <v/>
      </c>
      <c r="I39" s="371"/>
      <c r="J39" s="399"/>
      <c r="K39" s="400"/>
      <c r="L39" s="399"/>
      <c r="M39" s="400"/>
      <c r="N39" s="399"/>
      <c r="O39" s="400"/>
      <c r="P39" s="399"/>
      <c r="Q39" s="400"/>
      <c r="R39" s="399"/>
      <c r="S39" s="363"/>
      <c r="T39" s="411" t="str">
        <f>IFERROR((J39*K39*$J$42/$F$42)+(L39*M39*$L$42/$F$42)+(N39*O39*$N$42/$F$42)+(P39*Q39*$P$42/$F$42)+(R39*S39*$R$42/$F$42),"")</f>
        <v/>
      </c>
    </row>
    <row r="40" spans="1:20" ht="57" customHeight="1" thickBot="1" x14ac:dyDescent="0.3">
      <c r="A40" s="378">
        <f>+'2. EVAL.ADTIVOS Y APOYO '!A38</f>
        <v>0</v>
      </c>
      <c r="B40" s="1257" t="str">
        <f>+'2. EVAL.ADTIVOS Y APOYO '!B38</f>
        <v/>
      </c>
      <c r="C40" s="1257"/>
      <c r="D40" s="1257"/>
      <c r="E40" s="1257"/>
      <c r="F40" s="1257">
        <f>+'2. EVAL.ADTIVOS Y APOYO '!F38</f>
        <v>0</v>
      </c>
      <c r="G40" s="1257"/>
      <c r="H40" s="378" t="str">
        <f>+IF('2. EVAL.ADTIVOS Y APOYO '!I38="","",'2. EVAL.ADTIVOS Y APOYO '!I38)</f>
        <v/>
      </c>
      <c r="I40" s="371"/>
      <c r="J40" s="399"/>
      <c r="K40" s="400"/>
      <c r="L40" s="399"/>
      <c r="M40" s="400"/>
      <c r="N40" s="399"/>
      <c r="O40" s="400"/>
      <c r="P40" s="399"/>
      <c r="Q40" s="400"/>
      <c r="R40" s="399"/>
      <c r="S40" s="363"/>
      <c r="T40" s="411" t="str">
        <f>IFERROR((J40*K40*$J$42/$F$42)+(L40*M40*$L$42/$F$42)+(N40*O40*$N$42/$F$42)+(P40*Q40*$P$42/$F$42)+(R40*S40*$R$42/$F$42),"")</f>
        <v/>
      </c>
    </row>
    <row r="41" spans="1:20" ht="39" customHeight="1" thickBot="1" x14ac:dyDescent="0.3">
      <c r="A41" s="1328" t="s">
        <v>47</v>
      </c>
      <c r="B41" s="1329"/>
      <c r="C41" s="1329"/>
      <c r="D41" s="1329"/>
      <c r="E41" s="1329"/>
      <c r="F41" s="1329"/>
      <c r="G41" s="1329"/>
      <c r="H41" s="1329"/>
      <c r="I41" s="1330"/>
      <c r="J41" s="1331" t="str">
        <f>IFERROR((J36*K36*J42/$F$42)+(J37*K37*J42/$F$42)+(J38*K38*J42/$F$42)+(J39*K39*J42/$F$42)+(J40*K40*J42/$F$42),"")</f>
        <v/>
      </c>
      <c r="K41" s="1332"/>
      <c r="L41" s="1331" t="str">
        <f>IFERROR((L36*M36*L42/$F$42)+(L37*M37*L42/$F$42)+(L38*M38*L42/$F$42)+(L39*M39*L42/$F$42)+(L40*M40*L42/$F$42),"")</f>
        <v/>
      </c>
      <c r="M41" s="1332"/>
      <c r="N41" s="1331" t="str">
        <f>IFERROR((N36*O36*N42/$F$42)+(N37*O37*N42/$F$42)+(N38*O38*N42/$F$42)+(N39*O39*N42/$F$42)+(N40*O40*N42/$F$42),"")</f>
        <v/>
      </c>
      <c r="O41" s="1332"/>
      <c r="P41" s="1331" t="str">
        <f>IFERROR((P36*Q36*P42/$F$42)+(P37*Q37*P42/$F$42)+(P38*Q38*P42/$F$42)+(P39*Q39*P42/$F$42)+(P40*Q40*P42/$F$42),"")</f>
        <v/>
      </c>
      <c r="Q41" s="1332"/>
      <c r="R41" s="1331" t="str">
        <f>IFERROR((R36*S36*R42/$F$42)+(R37*S37*R42/$F$42)+(R38*S38*R42/$F$42)+(R39*S39*R42/$F$42)+(R40*S40*R42/$F$42),"")</f>
        <v/>
      </c>
      <c r="S41" s="1346"/>
      <c r="T41" s="413">
        <f>+SUM(T36:T40)</f>
        <v>0</v>
      </c>
    </row>
    <row r="42" spans="1:20" ht="49.5" customHeight="1" thickBot="1" x14ac:dyDescent="0.3">
      <c r="A42" s="1347" t="s">
        <v>712</v>
      </c>
      <c r="B42" s="1348"/>
      <c r="C42" s="1348"/>
      <c r="D42" s="1348"/>
      <c r="E42" s="1348"/>
      <c r="F42" s="370">
        <f>SUM(J42:T42)</f>
        <v>0</v>
      </c>
      <c r="G42" s="1349" t="s">
        <v>713</v>
      </c>
      <c r="H42" s="1349"/>
      <c r="I42" s="1349"/>
      <c r="J42" s="1350"/>
      <c r="K42" s="1351"/>
      <c r="L42" s="1354"/>
      <c r="M42" s="1355"/>
      <c r="N42" s="1356"/>
      <c r="O42" s="1357"/>
      <c r="P42" s="1358"/>
      <c r="Q42" s="1359"/>
      <c r="R42" s="1358"/>
      <c r="S42" s="1359"/>
      <c r="T42" s="414"/>
    </row>
    <row r="43" spans="1:20" ht="39.75" customHeight="1" thickBot="1" x14ac:dyDescent="0.3">
      <c r="A43" s="1313" t="s">
        <v>35</v>
      </c>
      <c r="B43" s="1314"/>
      <c r="C43" s="1314"/>
      <c r="D43" s="1314"/>
      <c r="E43" s="1314"/>
      <c r="F43" s="1314"/>
      <c r="G43" s="1314"/>
      <c r="H43" s="1314"/>
      <c r="I43" s="1314"/>
      <c r="J43" s="1314"/>
      <c r="K43" s="1314"/>
      <c r="L43" s="1314"/>
      <c r="M43" s="1314"/>
      <c r="N43" s="1314"/>
      <c r="O43" s="1314"/>
      <c r="P43" s="1314"/>
      <c r="Q43" s="1314"/>
      <c r="R43" s="1314"/>
      <c r="S43" s="1314"/>
      <c r="T43" s="1315"/>
    </row>
    <row r="44" spans="1:20" ht="38.25" customHeight="1" x14ac:dyDescent="0.25">
      <c r="A44" s="1360" t="s">
        <v>54</v>
      </c>
      <c r="B44" s="1361"/>
      <c r="C44" s="1361" t="s">
        <v>55</v>
      </c>
      <c r="D44" s="1361"/>
      <c r="E44" s="1361"/>
      <c r="F44" s="1361" t="s">
        <v>46</v>
      </c>
      <c r="G44" s="1361"/>
      <c r="H44" s="1361"/>
      <c r="I44" s="1364"/>
      <c r="J44" s="1318" t="s">
        <v>705</v>
      </c>
      <c r="K44" s="1345"/>
      <c r="L44" s="1318" t="s">
        <v>706</v>
      </c>
      <c r="M44" s="1345"/>
      <c r="N44" s="1318" t="s">
        <v>707</v>
      </c>
      <c r="O44" s="1345"/>
      <c r="P44" s="1318" t="s">
        <v>708</v>
      </c>
      <c r="Q44" s="1345"/>
      <c r="R44" s="1318" t="s">
        <v>709</v>
      </c>
      <c r="S44" s="1319"/>
      <c r="T44" s="1316" t="s">
        <v>715</v>
      </c>
    </row>
    <row r="45" spans="1:20" ht="47.25" customHeight="1" thickBot="1" x14ac:dyDescent="0.3">
      <c r="A45" s="1362"/>
      <c r="B45" s="1363"/>
      <c r="C45" s="1363"/>
      <c r="D45" s="1363"/>
      <c r="E45" s="1363"/>
      <c r="F45" s="1363"/>
      <c r="G45" s="1363"/>
      <c r="H45" s="1363"/>
      <c r="I45" s="1365"/>
      <c r="J45" s="389" t="s">
        <v>714</v>
      </c>
      <c r="K45" s="390" t="s">
        <v>710</v>
      </c>
      <c r="L45" s="389" t="s">
        <v>714</v>
      </c>
      <c r="M45" s="390" t="s">
        <v>710</v>
      </c>
      <c r="N45" s="389" t="s">
        <v>714</v>
      </c>
      <c r="O45" s="390" t="s">
        <v>710</v>
      </c>
      <c r="P45" s="389" t="s">
        <v>714</v>
      </c>
      <c r="Q45" s="390" t="s">
        <v>710</v>
      </c>
      <c r="R45" s="389" t="s">
        <v>714</v>
      </c>
      <c r="S45" s="391" t="s">
        <v>710</v>
      </c>
      <c r="T45" s="1317"/>
    </row>
    <row r="46" spans="1:20" ht="52.5" customHeight="1" thickBot="1" x14ac:dyDescent="0.3">
      <c r="A46" s="1320">
        <f>+'2. EVAL.ADTIVOS Y APOYO '!A48</f>
        <v>0</v>
      </c>
      <c r="B46" s="1321"/>
      <c r="C46" s="1311" t="str">
        <f>+'2. EVAL.ADTIVOS Y APOYO '!D48</f>
        <v/>
      </c>
      <c r="D46" s="1312"/>
      <c r="E46" s="1322"/>
      <c r="F46" s="1311" t="str">
        <f>+'2. EVAL.ADTIVOS Y APOYO '!H48</f>
        <v/>
      </c>
      <c r="G46" s="1312"/>
      <c r="H46" s="1312"/>
      <c r="I46" s="1312"/>
      <c r="J46" s="379" t="str">
        <f>+IF(AND(K46&gt;0,K46&lt;=6),"BAJO",IF(AND(K46&gt;6,K46&lt;=9),"ACEPTABLE",IF(AND(K46&gt;9,K46&lt;=12),"ALTO",IF(K46&gt;12,"MUY ALTO",""))))</f>
        <v/>
      </c>
      <c r="K46" s="380"/>
      <c r="L46" s="379" t="str">
        <f>+IF(AND(M46&gt;0,M46&lt;=6),"BAJO",IF(AND(M46&gt;6,M46&lt;=9),"ACEPTABLE",IF(AND(M46&gt;9,M46&lt;=12),"ALTO",IF(M46&gt;12,"MUY ALTO",""))))</f>
        <v/>
      </c>
      <c r="M46" s="380"/>
      <c r="N46" s="379" t="str">
        <f>+IF(AND(O46&gt;0,O46&lt;=6),"BAJO",IF(AND(O46&gt;6,O46&lt;=9),"ACEPTABLE",IF(AND(O46&gt;9,O46&lt;=12),"ALTO",IF(O46&gt;12,"MUY ALTO",""))))</f>
        <v/>
      </c>
      <c r="O46" s="380"/>
      <c r="P46" s="379" t="str">
        <f>+IF(AND(Q46&gt;0,Q46&lt;=6),"BAJO",IF(AND(Q46&gt;6,Q46&lt;=9),"ACEPTABLE",IF(AND(Q46&gt;9,Q46&lt;=12),"ALTO",IF(Q46&gt;12,"MUY ALTO",""))))</f>
        <v/>
      </c>
      <c r="Q46" s="380"/>
      <c r="R46" s="379" t="str">
        <f>+IF(AND(S46&gt;0,S46&lt;=6),"BAJO",IF(AND(S46&gt;6,S46&lt;=9),"ACEPTABLE",IF(AND(S46&gt;9,S46&lt;=12),"ALTO",IF(S46&gt;12,"MUY ALTO",""))))</f>
        <v/>
      </c>
      <c r="S46" s="380"/>
      <c r="T46" s="428" t="str">
        <f>IFERROR(AVERAGE(K46,M46,O46,Q46,S46),"")</f>
        <v/>
      </c>
    </row>
    <row r="47" spans="1:20" ht="52.5" customHeight="1" thickBot="1" x14ac:dyDescent="0.3">
      <c r="A47" s="1323">
        <f>+'2. EVAL.ADTIVOS Y APOYO '!A49</f>
        <v>0</v>
      </c>
      <c r="B47" s="1324"/>
      <c r="C47" s="1311" t="str">
        <f>+'2. EVAL.ADTIVOS Y APOYO '!D49</f>
        <v/>
      </c>
      <c r="D47" s="1312"/>
      <c r="E47" s="1322"/>
      <c r="F47" s="1311" t="str">
        <f>+'2. EVAL.ADTIVOS Y APOYO '!H49</f>
        <v/>
      </c>
      <c r="G47" s="1312"/>
      <c r="H47" s="1312"/>
      <c r="I47" s="1312"/>
      <c r="J47" s="379" t="str">
        <f>+IF(AND(K47&gt;0,K47&lt;=6),"BAJO",IF(AND(K47&gt;6,K47&lt;=9),"ACEPTABLE",IF(AND(K47&gt;9,K47&lt;=12),"ALTO",IF(K47&gt;12,"MUY ALTO",""))))</f>
        <v/>
      </c>
      <c r="K47" s="380"/>
      <c r="L47" s="379" t="str">
        <f>+IF(AND(M47&gt;0,M47&lt;=6),"BAJO",IF(AND(M47&gt;6,M47&lt;=9),"ACEPTABLE",IF(AND(M47&gt;9,M47&lt;=12),"ALTO",IF(M47&gt;12,"MUY ALTO",""))))</f>
        <v/>
      </c>
      <c r="M47" s="380"/>
      <c r="N47" s="379" t="str">
        <f>+IF(AND(O47&gt;0,O47&lt;=6),"BAJO",IF(AND(O47&gt;6,O47&lt;=9),"ACEPTABLE",IF(AND(O47&gt;9,O47&lt;=12),"ALTO",IF(O47&gt;12,"MUY ALTO",""))))</f>
        <v/>
      </c>
      <c r="O47" s="380"/>
      <c r="P47" s="379" t="str">
        <f>+IF(AND(Q47&gt;0,Q47&lt;=6),"BAJO",IF(AND(Q47&gt;6,Q47&lt;=9),"ACEPTABLE",IF(AND(Q47&gt;9,Q47&lt;=12),"ALTO",IF(Q47&gt;12,"MUY ALTO",""))))</f>
        <v/>
      </c>
      <c r="Q47" s="380"/>
      <c r="R47" s="379" t="str">
        <f>+IF(AND(S47&gt;0,S47&lt;=6),"BAJO",IF(AND(S47&gt;6,S47&lt;=9),"ACEPTABLE",IF(AND(S47&gt;9,S47&lt;=12),"ALTO",IF(S47&gt;12,"MUY ALTO",""))))</f>
        <v/>
      </c>
      <c r="S47" s="380"/>
      <c r="T47" s="428" t="str">
        <f>IFERROR(AVERAGE(K47,M47,O47,Q47,S47),"")</f>
        <v/>
      </c>
    </row>
    <row r="48" spans="1:20" ht="52.5" customHeight="1" thickBot="1" x14ac:dyDescent="0.3">
      <c r="A48" s="1323">
        <f>+'2. EVAL.ADTIVOS Y APOYO '!A50</f>
        <v>0</v>
      </c>
      <c r="B48" s="1324"/>
      <c r="C48" s="1311" t="str">
        <f>+'2. EVAL.ADTIVOS Y APOYO '!D50</f>
        <v/>
      </c>
      <c r="D48" s="1312"/>
      <c r="E48" s="1322"/>
      <c r="F48" s="1311" t="str">
        <f>+'2. EVAL.ADTIVOS Y APOYO '!H50</f>
        <v/>
      </c>
      <c r="G48" s="1312"/>
      <c r="H48" s="1312"/>
      <c r="I48" s="1312"/>
      <c r="J48" s="379" t="str">
        <f>+IF(AND(K48&gt;0,K48&lt;=6),"BAJO",IF(AND(K48&gt;6,K48&lt;=9),"ACEPTABLE",IF(AND(K48&gt;9,K48&lt;=12),"ALTO",IF(K48&gt;12,"MUY ALTO",""))))</f>
        <v/>
      </c>
      <c r="K48" s="380"/>
      <c r="L48" s="379" t="str">
        <f>+IF(AND(M48&gt;0,M48&lt;=6),"BAJO",IF(AND(M48&gt;6,M48&lt;=9),"ACEPTABLE",IF(AND(M48&gt;9,M48&lt;=12),"ALTO",IF(M48&gt;12,"MUY ALTO",""))))</f>
        <v/>
      </c>
      <c r="M48" s="380"/>
      <c r="N48" s="379" t="str">
        <f>+IF(AND(O48&gt;0,O48&lt;=6),"BAJO",IF(AND(O48&gt;6,O48&lt;=9),"ACEPTABLE",IF(AND(O48&gt;9,O48&lt;=12),"ALTO",IF(O48&gt;12,"MUY ALTO",""))))</f>
        <v/>
      </c>
      <c r="O48" s="380"/>
      <c r="P48" s="379" t="str">
        <f>+IF(AND(Q48&gt;0,Q48&lt;=6),"BAJO",IF(AND(Q48&gt;6,Q48&lt;=9),"ACEPTABLE",IF(AND(Q48&gt;9,Q48&lt;=12),"ALTO",IF(Q48&gt;12,"MUY ALTO",""))))</f>
        <v/>
      </c>
      <c r="Q48" s="380"/>
      <c r="R48" s="379" t="str">
        <f>+IF(AND(S48&gt;0,S48&lt;=6),"BAJO",IF(AND(S48&gt;6,S48&lt;=9),"ACEPTABLE",IF(AND(S48&gt;9,S48&lt;=12),"ALTO",IF(S48&gt;12,"MUY ALTO",""))))</f>
        <v/>
      </c>
      <c r="S48" s="380"/>
      <c r="T48" s="428" t="str">
        <f>IFERROR(AVERAGE(K48,M48,O48,Q48,S48),"")</f>
        <v/>
      </c>
    </row>
    <row r="49" spans="1:20" ht="52.5" customHeight="1" thickBot="1" x14ac:dyDescent="0.3">
      <c r="A49" s="1323">
        <f>+'2. EVAL.ADTIVOS Y APOYO '!A51</f>
        <v>0</v>
      </c>
      <c r="B49" s="1324"/>
      <c r="C49" s="1311" t="str">
        <f>+'2. EVAL.ADTIVOS Y APOYO '!D51</f>
        <v/>
      </c>
      <c r="D49" s="1312"/>
      <c r="E49" s="1322"/>
      <c r="F49" s="1311" t="str">
        <f>+'2. EVAL.ADTIVOS Y APOYO '!H51</f>
        <v/>
      </c>
      <c r="G49" s="1312"/>
      <c r="H49" s="1312"/>
      <c r="I49" s="1312"/>
      <c r="J49" s="379" t="str">
        <f>+IF(AND(K49&gt;0,K49&lt;=6),"BAJO",IF(AND(K49&gt;6,K49&lt;=9),"ACEPTABLE",IF(AND(K49&gt;9,K49&lt;=12),"ALTO",IF(K49&gt;12,"MUY ALTO",""))))</f>
        <v/>
      </c>
      <c r="K49" s="380"/>
      <c r="L49" s="379" t="str">
        <f>+IF(AND(M49&gt;0,M49&lt;=6),"BAJO",IF(AND(M49&gt;6,M49&lt;=9),"ACEPTABLE",IF(AND(M49&gt;9,M49&lt;=12),"ALTO",IF(M49&gt;12,"MUY ALTO",""))))</f>
        <v/>
      </c>
      <c r="M49" s="380"/>
      <c r="N49" s="379" t="str">
        <f>+IF(AND(O49&gt;0,O49&lt;=6),"BAJO",IF(AND(O49&gt;6,O49&lt;=9),"ACEPTABLE",IF(AND(O49&gt;9,O49&lt;=12),"ALTO",IF(O49&gt;12,"MUY ALTO",""))))</f>
        <v/>
      </c>
      <c r="O49" s="380"/>
      <c r="P49" s="379" t="str">
        <f>+IF(AND(Q49&gt;0,Q49&lt;=6),"BAJO",IF(AND(Q49&gt;6,Q49&lt;=9),"ACEPTABLE",IF(AND(Q49&gt;9,Q49&lt;=12),"ALTO",IF(Q49&gt;12,"MUY ALTO",""))))</f>
        <v/>
      </c>
      <c r="Q49" s="380"/>
      <c r="R49" s="379" t="str">
        <f>+IF(AND(S49&gt;0,S49&lt;=6),"BAJO",IF(AND(S49&gt;6,S49&lt;=9),"ACEPTABLE",IF(AND(S49&gt;9,S49&lt;=12),"ALTO",IF(S49&gt;12,"MUY ALTO",""))))</f>
        <v/>
      </c>
      <c r="S49" s="380"/>
      <c r="T49" s="428" t="str">
        <f>IFERROR(AVERAGE(K49,M49,O49,Q49,S49),"")</f>
        <v/>
      </c>
    </row>
    <row r="50" spans="1:20" ht="52.5" customHeight="1" thickBot="1" x14ac:dyDescent="0.3">
      <c r="A50" s="1352">
        <f>+'2. EVAL.ADTIVOS Y APOYO '!A52</f>
        <v>0</v>
      </c>
      <c r="B50" s="1353"/>
      <c r="C50" s="1311" t="str">
        <f>+'2. EVAL.ADTIVOS Y APOYO '!D52</f>
        <v/>
      </c>
      <c r="D50" s="1312"/>
      <c r="E50" s="1322"/>
      <c r="F50" s="1311" t="str">
        <f>+'2. EVAL.ADTIVOS Y APOYO '!H52</f>
        <v/>
      </c>
      <c r="G50" s="1312"/>
      <c r="H50" s="1312"/>
      <c r="I50" s="1312"/>
      <c r="J50" s="379" t="str">
        <f>+IF(AND(K50&gt;0,K50&lt;=6),"BAJO",IF(AND(K50&gt;6,K50&lt;=9),"ACEPTABLE",IF(AND(K50&gt;9,K50&lt;=12),"ALTO",IF(K50&gt;12,"MUY ALTO",""))))</f>
        <v/>
      </c>
      <c r="K50" s="380"/>
      <c r="L50" s="379" t="str">
        <f>+IF(AND(M50&gt;0,M50&lt;=6),"BAJO",IF(AND(M50&gt;6,M50&lt;=9),"ACEPTABLE",IF(AND(M50&gt;9,M50&lt;=12),"ALTO",IF(M50&gt;12,"MUY ALTO",""))))</f>
        <v/>
      </c>
      <c r="M50" s="380"/>
      <c r="N50" s="379" t="str">
        <f>+IF(AND(O50&gt;0,O50&lt;=6),"BAJO",IF(AND(O50&gt;6,O50&lt;=9),"ACEPTABLE",IF(AND(O50&gt;9,O50&lt;=12),"ALTO",IF(O50&gt;12,"MUY ALTO",""))))</f>
        <v/>
      </c>
      <c r="O50" s="380"/>
      <c r="P50" s="379" t="str">
        <f>+IF(AND(Q50&gt;0,Q50&lt;=6),"BAJO",IF(AND(Q50&gt;6,Q50&lt;=9),"ACEPTABLE",IF(AND(Q50&gt;9,Q50&lt;=12),"ALTO",IF(Q50&gt;12,"MUY ALTO",""))))</f>
        <v/>
      </c>
      <c r="Q50" s="380"/>
      <c r="R50" s="379" t="str">
        <f>+IF(AND(S50&gt;0,S50&lt;=6),"BAJO",IF(AND(S50&gt;6,S50&lt;=9),"ACEPTABLE",IF(AND(S50&gt;9,S50&lt;=12),"ALTO",IF(S50&gt;12,"MUY ALTO",""))))</f>
        <v/>
      </c>
      <c r="S50" s="380"/>
      <c r="T50" s="428" t="str">
        <f>IFERROR(AVERAGE(K50,M50,O50,Q50,S50),"")</f>
        <v/>
      </c>
    </row>
    <row r="51" spans="1:20" ht="36.75" customHeight="1" thickBot="1" x14ac:dyDescent="0.3">
      <c r="A51" s="1298" t="s">
        <v>56</v>
      </c>
      <c r="B51" s="1299"/>
      <c r="C51" s="1299"/>
      <c r="D51" s="1299"/>
      <c r="E51" s="1299"/>
      <c r="F51" s="1299"/>
      <c r="G51" s="1299"/>
      <c r="H51" s="1299"/>
      <c r="I51" s="1300"/>
      <c r="J51" s="1301" t="str">
        <f>IFERROR(AVERAGE(K46:K50),"")</f>
        <v/>
      </c>
      <c r="K51" s="1302"/>
      <c r="L51" s="1301" t="str">
        <f>IFERROR(AVERAGE(M46:M50),"")</f>
        <v/>
      </c>
      <c r="M51" s="1302"/>
      <c r="N51" s="1303" t="str">
        <f>IFERROR(AVERAGE(O46:O50),"")</f>
        <v/>
      </c>
      <c r="O51" s="1304"/>
      <c r="P51" s="1303" t="str">
        <f>IFERROR(AVERAGE(Q46:Q50),"")</f>
        <v/>
      </c>
      <c r="Q51" s="1304"/>
      <c r="R51" s="1303" t="str">
        <f>IFERROR(AVERAGE(S46:S50),"")</f>
        <v/>
      </c>
      <c r="S51" s="1304"/>
      <c r="T51" s="416" t="str">
        <f>IFERROR(AVERAGE(J51:S51),"")</f>
        <v/>
      </c>
    </row>
    <row r="52" spans="1:20" ht="39.75" customHeight="1" thickBot="1" x14ac:dyDescent="0.3">
      <c r="A52" s="1325" t="s">
        <v>57</v>
      </c>
      <c r="B52" s="1326"/>
      <c r="C52" s="1326"/>
      <c r="D52" s="1326"/>
      <c r="E52" s="1326"/>
      <c r="F52" s="1326"/>
      <c r="G52" s="1326"/>
      <c r="H52" s="1326"/>
      <c r="I52" s="1326"/>
      <c r="J52" s="1326"/>
      <c r="K52" s="1326"/>
      <c r="L52" s="1326"/>
      <c r="M52" s="1327"/>
      <c r="N52" s="1305" t="str">
        <f>T51</f>
        <v/>
      </c>
      <c r="O52" s="1306"/>
      <c r="P52" s="1306"/>
      <c r="Q52" s="1306"/>
      <c r="R52" s="1306"/>
      <c r="S52" s="1306"/>
      <c r="T52" s="1307"/>
    </row>
    <row r="53" spans="1:20" ht="36.75" hidden="1" customHeight="1" thickBot="1" x14ac:dyDescent="0.3">
      <c r="A53" s="417"/>
      <c r="B53" s="418"/>
      <c r="C53" s="418"/>
      <c r="D53" s="418"/>
      <c r="E53" s="418"/>
      <c r="F53" s="418"/>
      <c r="G53" s="418"/>
      <c r="H53" s="418"/>
      <c r="I53" s="418"/>
      <c r="J53" s="392"/>
      <c r="K53" s="392"/>
      <c r="L53" s="392"/>
      <c r="M53" s="392"/>
      <c r="N53" s="1308"/>
      <c r="O53" s="1309"/>
      <c r="P53" s="1309"/>
      <c r="Q53" s="1309"/>
      <c r="R53" s="1309"/>
      <c r="S53" s="1309"/>
      <c r="T53" s="1310"/>
    </row>
    <row r="54" spans="1:20" ht="15" hidden="1" x14ac:dyDescent="0.25">
      <c r="A54" s="419"/>
      <c r="B54"/>
      <c r="C54"/>
      <c r="D54"/>
      <c r="E54"/>
      <c r="F54"/>
      <c r="G54"/>
      <c r="H54"/>
      <c r="I54"/>
      <c r="J54"/>
      <c r="K54"/>
      <c r="L54"/>
      <c r="M54"/>
      <c r="N54"/>
      <c r="O54"/>
      <c r="P54"/>
      <c r="Q54"/>
      <c r="R54"/>
      <c r="S54"/>
      <c r="T54" s="420"/>
    </row>
    <row r="55" spans="1:20" ht="15" hidden="1" customHeight="1" x14ac:dyDescent="0.25">
      <c r="A55" s="419"/>
      <c r="B55"/>
      <c r="C55"/>
      <c r="D55"/>
      <c r="E55"/>
      <c r="F55"/>
      <c r="G55"/>
      <c r="H55"/>
      <c r="I55"/>
      <c r="J55"/>
      <c r="K55"/>
      <c r="L55"/>
      <c r="M55"/>
      <c r="N55"/>
      <c r="O55"/>
      <c r="P55"/>
      <c r="Q55"/>
      <c r="R55"/>
      <c r="S55"/>
      <c r="T55" s="420"/>
    </row>
    <row r="56" spans="1:20" ht="28.5" hidden="1" customHeight="1" x14ac:dyDescent="0.25">
      <c r="A56" s="419"/>
      <c r="B56"/>
      <c r="C56"/>
      <c r="D56"/>
      <c r="E56"/>
      <c r="F56"/>
      <c r="G56"/>
      <c r="H56"/>
      <c r="I56"/>
      <c r="J56"/>
      <c r="K56"/>
      <c r="L56"/>
      <c r="M56"/>
      <c r="N56"/>
      <c r="O56"/>
      <c r="P56"/>
      <c r="Q56"/>
      <c r="R56"/>
      <c r="S56"/>
      <c r="T56" s="420"/>
    </row>
    <row r="57" spans="1:20" ht="15" hidden="1" customHeight="1" x14ac:dyDescent="0.25">
      <c r="A57" s="419"/>
      <c r="B57"/>
      <c r="C57"/>
      <c r="D57"/>
      <c r="E57"/>
      <c r="F57"/>
      <c r="G57"/>
      <c r="H57"/>
      <c r="I57"/>
      <c r="J57"/>
      <c r="K57"/>
      <c r="L57"/>
      <c r="M57"/>
      <c r="N57"/>
      <c r="O57"/>
      <c r="P57"/>
      <c r="Q57"/>
      <c r="R57"/>
      <c r="S57"/>
      <c r="T57" s="420"/>
    </row>
    <row r="58" spans="1:20" ht="15" hidden="1" customHeight="1" x14ac:dyDescent="0.25">
      <c r="A58" s="419"/>
      <c r="B58"/>
      <c r="C58"/>
      <c r="D58"/>
      <c r="E58"/>
      <c r="F58"/>
      <c r="G58"/>
      <c r="H58"/>
      <c r="I58"/>
      <c r="J58"/>
      <c r="K58"/>
      <c r="L58"/>
      <c r="M58"/>
      <c r="N58"/>
      <c r="O58"/>
      <c r="P58"/>
      <c r="Q58"/>
      <c r="R58"/>
      <c r="S58"/>
      <c r="T58" s="420"/>
    </row>
    <row r="59" spans="1:20" ht="15.75" hidden="1" customHeight="1" x14ac:dyDescent="0.25">
      <c r="A59" s="419"/>
      <c r="B59"/>
      <c r="C59"/>
      <c r="D59"/>
      <c r="E59"/>
      <c r="F59"/>
      <c r="G59"/>
      <c r="H59"/>
      <c r="I59"/>
      <c r="J59"/>
      <c r="K59"/>
      <c r="L59"/>
      <c r="M59"/>
      <c r="N59"/>
      <c r="O59"/>
      <c r="P59"/>
      <c r="Q59"/>
      <c r="R59"/>
      <c r="S59"/>
      <c r="T59" s="420"/>
    </row>
    <row r="60" spans="1:20" ht="15" hidden="1" customHeight="1" x14ac:dyDescent="0.25">
      <c r="A60" s="419"/>
      <c r="B60"/>
      <c r="C60"/>
      <c r="D60"/>
      <c r="E60"/>
      <c r="F60"/>
      <c r="G60"/>
      <c r="H60"/>
      <c r="I60"/>
      <c r="J60"/>
      <c r="K60"/>
      <c r="L60"/>
      <c r="M60"/>
      <c r="N60"/>
      <c r="O60"/>
      <c r="P60"/>
      <c r="Q60"/>
      <c r="R60"/>
      <c r="S60"/>
      <c r="T60" s="420"/>
    </row>
    <row r="61" spans="1:20" ht="15" hidden="1" customHeight="1" x14ac:dyDescent="0.25">
      <c r="A61" s="419"/>
      <c r="B61"/>
      <c r="C61"/>
      <c r="D61"/>
      <c r="E61"/>
      <c r="F61"/>
      <c r="G61"/>
      <c r="H61"/>
      <c r="I61"/>
      <c r="J61"/>
      <c r="K61"/>
      <c r="L61"/>
      <c r="M61"/>
      <c r="N61"/>
      <c r="O61"/>
      <c r="P61"/>
      <c r="Q61"/>
      <c r="R61"/>
      <c r="S61"/>
      <c r="T61" s="420"/>
    </row>
    <row r="62" spans="1:20" ht="15" hidden="1" customHeight="1" x14ac:dyDescent="0.25">
      <c r="A62" s="419"/>
      <c r="B62"/>
      <c r="C62"/>
      <c r="D62"/>
      <c r="E62"/>
      <c r="F62"/>
      <c r="G62"/>
      <c r="H62"/>
      <c r="I62"/>
      <c r="J62"/>
      <c r="K62"/>
      <c r="L62"/>
      <c r="M62"/>
      <c r="N62"/>
      <c r="O62"/>
      <c r="P62"/>
      <c r="Q62"/>
      <c r="R62"/>
      <c r="S62"/>
      <c r="T62" s="420"/>
    </row>
    <row r="63" spans="1:20" ht="15" hidden="1" x14ac:dyDescent="0.25">
      <c r="A63" s="419"/>
      <c r="B63"/>
      <c r="C63"/>
      <c r="D63"/>
      <c r="E63"/>
      <c r="F63"/>
      <c r="G63"/>
      <c r="H63"/>
      <c r="I63"/>
      <c r="J63"/>
      <c r="K63"/>
      <c r="L63"/>
      <c r="M63"/>
      <c r="N63"/>
      <c r="O63"/>
      <c r="P63"/>
      <c r="Q63"/>
      <c r="R63"/>
      <c r="S63"/>
      <c r="T63" s="420"/>
    </row>
    <row r="64" spans="1:20" ht="15" hidden="1" x14ac:dyDescent="0.25">
      <c r="A64" s="419"/>
      <c r="B64"/>
      <c r="C64"/>
      <c r="D64"/>
      <c r="E64"/>
      <c r="F64"/>
      <c r="G64"/>
      <c r="H64"/>
      <c r="I64"/>
      <c r="J64"/>
      <c r="K64"/>
      <c r="L64"/>
      <c r="M64"/>
      <c r="N64"/>
      <c r="O64"/>
      <c r="P64"/>
      <c r="Q64"/>
      <c r="R64"/>
      <c r="S64"/>
      <c r="T64" s="420"/>
    </row>
    <row r="65" spans="1:20" ht="15" hidden="1" x14ac:dyDescent="0.25">
      <c r="A65" s="419"/>
      <c r="B65"/>
      <c r="C65"/>
      <c r="D65"/>
      <c r="E65"/>
      <c r="F65"/>
      <c r="G65"/>
      <c r="H65"/>
      <c r="I65"/>
      <c r="J65"/>
      <c r="K65"/>
      <c r="L65"/>
      <c r="M65"/>
      <c r="N65"/>
      <c r="O65"/>
      <c r="P65"/>
      <c r="Q65"/>
      <c r="R65"/>
      <c r="S65"/>
      <c r="T65" s="420"/>
    </row>
    <row r="66" spans="1:20" ht="15" hidden="1" x14ac:dyDescent="0.25">
      <c r="A66" s="419"/>
      <c r="B66"/>
      <c r="C66"/>
      <c r="D66"/>
      <c r="E66"/>
      <c r="F66"/>
      <c r="G66"/>
      <c r="H66"/>
      <c r="I66"/>
      <c r="J66"/>
      <c r="K66"/>
      <c r="L66"/>
      <c r="M66"/>
      <c r="N66"/>
      <c r="O66"/>
      <c r="P66"/>
      <c r="Q66"/>
      <c r="R66"/>
      <c r="S66"/>
      <c r="T66" s="420"/>
    </row>
    <row r="67" spans="1:20" ht="15" hidden="1" x14ac:dyDescent="0.25">
      <c r="A67" s="419"/>
      <c r="B67"/>
      <c r="C67"/>
      <c r="D67"/>
      <c r="E67"/>
      <c r="F67"/>
      <c r="G67"/>
      <c r="H67"/>
      <c r="I67"/>
      <c r="J67"/>
      <c r="K67"/>
      <c r="L67"/>
      <c r="M67"/>
      <c r="N67"/>
      <c r="O67"/>
      <c r="P67"/>
      <c r="Q67"/>
      <c r="R67"/>
      <c r="S67"/>
      <c r="T67" s="420"/>
    </row>
    <row r="68" spans="1:20" ht="15" hidden="1" x14ac:dyDescent="0.25">
      <c r="A68" s="419"/>
      <c r="B68"/>
      <c r="C68"/>
      <c r="D68"/>
      <c r="E68"/>
      <c r="F68"/>
      <c r="G68"/>
      <c r="H68"/>
      <c r="I68"/>
      <c r="J68"/>
      <c r="K68"/>
      <c r="L68"/>
      <c r="M68"/>
      <c r="N68"/>
      <c r="O68"/>
      <c r="P68"/>
      <c r="Q68"/>
      <c r="R68"/>
      <c r="S68"/>
      <c r="T68" s="420"/>
    </row>
    <row r="69" spans="1:20" ht="15" hidden="1" customHeight="1" x14ac:dyDescent="0.25">
      <c r="A69" s="419"/>
      <c r="B69"/>
      <c r="C69"/>
      <c r="D69"/>
      <c r="E69"/>
      <c r="F69"/>
      <c r="G69"/>
      <c r="H69"/>
      <c r="I69"/>
      <c r="J69"/>
      <c r="K69"/>
      <c r="L69"/>
      <c r="M69"/>
      <c r="N69"/>
      <c r="O69"/>
      <c r="P69"/>
      <c r="Q69"/>
      <c r="R69"/>
      <c r="S69"/>
      <c r="T69" s="420"/>
    </row>
    <row r="70" spans="1:20" ht="15" hidden="1" x14ac:dyDescent="0.25">
      <c r="A70" s="419"/>
      <c r="B70"/>
      <c r="C70"/>
      <c r="D70"/>
      <c r="E70"/>
      <c r="F70"/>
      <c r="G70"/>
      <c r="H70"/>
      <c r="I70"/>
      <c r="J70"/>
      <c r="K70"/>
      <c r="L70"/>
      <c r="M70"/>
      <c r="N70"/>
      <c r="O70"/>
      <c r="P70"/>
      <c r="Q70"/>
      <c r="R70"/>
      <c r="S70"/>
      <c r="T70" s="420"/>
    </row>
    <row r="71" spans="1:20" ht="15" hidden="1" x14ac:dyDescent="0.25">
      <c r="A71" s="419"/>
      <c r="B71"/>
      <c r="C71"/>
      <c r="D71"/>
      <c r="E71"/>
      <c r="F71"/>
      <c r="G71"/>
      <c r="H71"/>
      <c r="I71"/>
      <c r="J71"/>
      <c r="K71"/>
      <c r="L71"/>
      <c r="M71"/>
      <c r="N71"/>
      <c r="O71"/>
      <c r="P71"/>
      <c r="Q71"/>
      <c r="R71"/>
      <c r="S71"/>
      <c r="T71" s="420"/>
    </row>
    <row r="72" spans="1:20" ht="15" hidden="1" x14ac:dyDescent="0.25">
      <c r="A72" s="419"/>
      <c r="B72"/>
      <c r="C72"/>
      <c r="D72"/>
      <c r="E72"/>
      <c r="F72"/>
      <c r="G72"/>
      <c r="H72"/>
      <c r="I72"/>
      <c r="J72"/>
      <c r="K72"/>
      <c r="L72"/>
      <c r="M72"/>
      <c r="N72"/>
      <c r="O72"/>
      <c r="P72"/>
      <c r="Q72"/>
      <c r="R72"/>
      <c r="S72"/>
      <c r="T72" s="420"/>
    </row>
    <row r="73" spans="1:20" ht="15" hidden="1" x14ac:dyDescent="0.25">
      <c r="A73" s="419"/>
      <c r="B73"/>
      <c r="C73"/>
      <c r="D73"/>
      <c r="E73"/>
      <c r="F73"/>
      <c r="G73"/>
      <c r="H73"/>
      <c r="I73"/>
      <c r="J73"/>
      <c r="K73"/>
      <c r="L73"/>
      <c r="M73"/>
      <c r="N73"/>
      <c r="O73"/>
      <c r="P73"/>
      <c r="Q73"/>
      <c r="R73"/>
      <c r="S73"/>
      <c r="T73" s="420"/>
    </row>
    <row r="74" spans="1:20" ht="15" hidden="1" x14ac:dyDescent="0.25">
      <c r="A74" s="419"/>
      <c r="B74"/>
      <c r="C74"/>
      <c r="D74"/>
      <c r="E74"/>
      <c r="F74"/>
      <c r="G74"/>
      <c r="H74"/>
      <c r="I74"/>
      <c r="J74"/>
      <c r="K74"/>
      <c r="L74"/>
      <c r="M74"/>
      <c r="N74"/>
      <c r="O74"/>
      <c r="P74"/>
      <c r="Q74"/>
      <c r="R74"/>
      <c r="S74"/>
      <c r="T74" s="420"/>
    </row>
    <row r="75" spans="1:20" ht="15" hidden="1" x14ac:dyDescent="0.25">
      <c r="A75" s="419"/>
      <c r="B75"/>
      <c r="C75"/>
      <c r="D75"/>
      <c r="E75"/>
      <c r="F75"/>
      <c r="G75"/>
      <c r="H75"/>
      <c r="I75"/>
      <c r="J75"/>
      <c r="K75"/>
      <c r="L75"/>
      <c r="M75"/>
      <c r="N75"/>
      <c r="O75"/>
      <c r="P75"/>
      <c r="Q75"/>
      <c r="R75"/>
      <c r="S75"/>
      <c r="T75" s="420"/>
    </row>
    <row r="76" spans="1:20" ht="15" hidden="1" x14ac:dyDescent="0.25">
      <c r="A76" s="419"/>
      <c r="B76"/>
      <c r="C76"/>
      <c r="D76"/>
      <c r="E76"/>
      <c r="F76"/>
      <c r="G76"/>
      <c r="H76"/>
      <c r="I76"/>
      <c r="J76"/>
      <c r="K76"/>
      <c r="L76"/>
      <c r="M76"/>
      <c r="N76"/>
      <c r="O76"/>
      <c r="P76"/>
      <c r="Q76"/>
      <c r="R76"/>
      <c r="S76"/>
      <c r="T76" s="420"/>
    </row>
    <row r="77" spans="1:20" ht="15" hidden="1" x14ac:dyDescent="0.25">
      <c r="A77" s="419"/>
      <c r="B77"/>
      <c r="C77"/>
      <c r="D77"/>
      <c r="E77"/>
      <c r="F77"/>
      <c r="G77"/>
      <c r="H77"/>
      <c r="I77"/>
      <c r="J77"/>
      <c r="K77"/>
      <c r="L77"/>
      <c r="M77"/>
      <c r="N77"/>
      <c r="O77"/>
      <c r="P77"/>
      <c r="Q77"/>
      <c r="R77"/>
      <c r="S77"/>
      <c r="T77" s="420"/>
    </row>
    <row r="78" spans="1:20" ht="15" hidden="1" x14ac:dyDescent="0.25">
      <c r="A78" s="419"/>
      <c r="B78"/>
      <c r="C78"/>
      <c r="D78"/>
      <c r="E78"/>
      <c r="F78"/>
      <c r="G78"/>
      <c r="H78"/>
      <c r="I78"/>
      <c r="J78"/>
      <c r="K78"/>
      <c r="L78"/>
      <c r="M78"/>
      <c r="N78"/>
      <c r="O78"/>
      <c r="P78"/>
      <c r="Q78"/>
      <c r="R78"/>
      <c r="S78"/>
      <c r="T78" s="420"/>
    </row>
    <row r="79" spans="1:20" ht="15" hidden="1" x14ac:dyDescent="0.25">
      <c r="A79" s="419"/>
      <c r="B79"/>
      <c r="C79"/>
      <c r="D79"/>
      <c r="E79"/>
      <c r="F79"/>
      <c r="G79"/>
      <c r="H79"/>
      <c r="I79"/>
      <c r="J79"/>
      <c r="K79"/>
      <c r="L79"/>
      <c r="M79"/>
      <c r="N79"/>
      <c r="O79"/>
      <c r="P79"/>
      <c r="Q79"/>
      <c r="R79"/>
      <c r="S79"/>
      <c r="T79" s="420"/>
    </row>
    <row r="80" spans="1:20" ht="15" hidden="1" x14ac:dyDescent="0.25">
      <c r="A80" s="419"/>
      <c r="B80"/>
      <c r="C80"/>
      <c r="D80"/>
      <c r="E80"/>
      <c r="F80"/>
      <c r="G80"/>
      <c r="H80"/>
      <c r="I80"/>
      <c r="J80"/>
      <c r="K80" s="421"/>
      <c r="L80"/>
      <c r="M80"/>
      <c r="N80"/>
      <c r="O80"/>
      <c r="P80"/>
      <c r="Q80"/>
      <c r="R80"/>
      <c r="S80"/>
      <c r="T80" s="420"/>
    </row>
    <row r="81" spans="1:20" ht="15" hidden="1" x14ac:dyDescent="0.25">
      <c r="A81" s="419"/>
      <c r="B81"/>
      <c r="C81"/>
      <c r="D81"/>
      <c r="E81"/>
      <c r="F81"/>
      <c r="G81"/>
      <c r="H81"/>
      <c r="I81"/>
      <c r="J81"/>
      <c r="K81"/>
      <c r="L81"/>
      <c r="M81"/>
      <c r="N81"/>
      <c r="O81"/>
      <c r="P81"/>
      <c r="Q81"/>
      <c r="R81"/>
      <c r="S81"/>
      <c r="T81" s="420"/>
    </row>
    <row r="82" spans="1:20" ht="15" hidden="1" x14ac:dyDescent="0.25">
      <c r="A82" s="419"/>
      <c r="B82"/>
      <c r="C82"/>
      <c r="D82"/>
      <c r="E82"/>
      <c r="F82"/>
      <c r="G82"/>
      <c r="H82"/>
      <c r="I82"/>
      <c r="J82"/>
      <c r="K82"/>
      <c r="L82"/>
      <c r="M82"/>
      <c r="N82"/>
      <c r="O82"/>
      <c r="P82"/>
      <c r="Q82"/>
      <c r="R82"/>
      <c r="S82"/>
      <c r="T82" s="420"/>
    </row>
    <row r="83" spans="1:20" ht="15" hidden="1" x14ac:dyDescent="0.25">
      <c r="A83" s="419"/>
      <c r="B83"/>
      <c r="C83"/>
      <c r="D83"/>
      <c r="E83"/>
      <c r="F83"/>
      <c r="G83"/>
      <c r="H83"/>
      <c r="I83"/>
      <c r="J83"/>
      <c r="K83"/>
      <c r="L83"/>
      <c r="M83"/>
      <c r="N83"/>
      <c r="O83"/>
      <c r="P83"/>
      <c r="Q83"/>
      <c r="R83"/>
      <c r="S83"/>
      <c r="T83" s="420"/>
    </row>
    <row r="84" spans="1:20" ht="15" hidden="1" x14ac:dyDescent="0.25">
      <c r="A84" s="419"/>
      <c r="B84"/>
      <c r="C84"/>
      <c r="D84"/>
      <c r="E84"/>
      <c r="F84"/>
      <c r="G84"/>
      <c r="H84"/>
      <c r="I84"/>
      <c r="J84"/>
      <c r="K84"/>
      <c r="L84"/>
      <c r="M84"/>
      <c r="N84"/>
      <c r="O84"/>
      <c r="P84"/>
      <c r="Q84"/>
      <c r="R84"/>
      <c r="S84"/>
      <c r="T84" s="420"/>
    </row>
    <row r="85" spans="1:20" ht="15" hidden="1" x14ac:dyDescent="0.25">
      <c r="A85" s="419"/>
      <c r="B85"/>
      <c r="C85"/>
      <c r="D85"/>
      <c r="E85"/>
      <c r="F85"/>
      <c r="G85"/>
      <c r="H85"/>
      <c r="I85"/>
      <c r="J85"/>
      <c r="K85"/>
      <c r="L85"/>
      <c r="M85"/>
      <c r="N85"/>
      <c r="O85"/>
      <c r="P85"/>
      <c r="Q85"/>
      <c r="R85"/>
      <c r="S85"/>
      <c r="T85" s="420"/>
    </row>
    <row r="86" spans="1:20" ht="15" hidden="1" x14ac:dyDescent="0.25">
      <c r="A86" s="419"/>
      <c r="B86"/>
      <c r="C86"/>
      <c r="D86"/>
      <c r="E86"/>
      <c r="F86"/>
      <c r="G86"/>
      <c r="H86"/>
      <c r="I86"/>
      <c r="J86"/>
      <c r="K86"/>
      <c r="L86"/>
      <c r="M86"/>
      <c r="N86"/>
      <c r="O86"/>
      <c r="P86"/>
      <c r="Q86"/>
      <c r="R86"/>
      <c r="S86"/>
      <c r="T86" s="420"/>
    </row>
    <row r="87" spans="1:20" ht="15" hidden="1" x14ac:dyDescent="0.25">
      <c r="A87" s="419"/>
      <c r="B87"/>
      <c r="C87"/>
      <c r="D87"/>
      <c r="E87"/>
      <c r="F87"/>
      <c r="G87"/>
      <c r="H87"/>
      <c r="I87"/>
      <c r="J87"/>
      <c r="K87"/>
      <c r="L87"/>
      <c r="M87"/>
      <c r="N87"/>
      <c r="O87"/>
      <c r="P87"/>
      <c r="Q87"/>
      <c r="R87"/>
      <c r="S87"/>
      <c r="T87" s="420"/>
    </row>
    <row r="88" spans="1:20" ht="15" hidden="1" x14ac:dyDescent="0.25">
      <c r="A88" s="419"/>
      <c r="B88"/>
      <c r="C88"/>
      <c r="D88"/>
      <c r="E88"/>
      <c r="F88"/>
      <c r="G88"/>
      <c r="H88"/>
      <c r="I88"/>
      <c r="J88"/>
      <c r="K88"/>
      <c r="L88"/>
      <c r="M88"/>
      <c r="N88"/>
      <c r="O88"/>
      <c r="P88"/>
      <c r="Q88"/>
      <c r="R88"/>
      <c r="S88"/>
      <c r="T88" s="420"/>
    </row>
    <row r="89" spans="1:20" ht="15" hidden="1" x14ac:dyDescent="0.25">
      <c r="A89" s="419"/>
      <c r="B89"/>
      <c r="C89"/>
      <c r="D89"/>
      <c r="E89"/>
      <c r="F89"/>
      <c r="G89"/>
      <c r="H89"/>
      <c r="I89"/>
      <c r="J89"/>
      <c r="K89"/>
      <c r="L89"/>
      <c r="M89"/>
      <c r="N89"/>
      <c r="O89"/>
      <c r="P89"/>
      <c r="Q89"/>
      <c r="R89"/>
      <c r="S89"/>
      <c r="T89" s="420"/>
    </row>
    <row r="90" spans="1:20" ht="15" hidden="1" x14ac:dyDescent="0.25">
      <c r="A90" s="419"/>
      <c r="B90"/>
      <c r="C90"/>
      <c r="D90"/>
      <c r="E90"/>
      <c r="F90"/>
      <c r="G90"/>
      <c r="H90"/>
      <c r="I90"/>
      <c r="J90"/>
      <c r="K90"/>
      <c r="L90"/>
      <c r="M90"/>
      <c r="N90"/>
      <c r="O90"/>
      <c r="P90"/>
      <c r="Q90"/>
      <c r="R90"/>
      <c r="S90"/>
      <c r="T90" s="420"/>
    </row>
    <row r="91" spans="1:20" ht="15" hidden="1" x14ac:dyDescent="0.25">
      <c r="A91" s="419"/>
      <c r="B91"/>
      <c r="C91"/>
      <c r="D91"/>
      <c r="E91"/>
      <c r="F91"/>
      <c r="G91"/>
      <c r="H91"/>
      <c r="I91"/>
      <c r="J91"/>
      <c r="K91"/>
      <c r="L91"/>
      <c r="M91"/>
      <c r="N91"/>
      <c r="O91"/>
      <c r="P91"/>
      <c r="Q91"/>
      <c r="R91"/>
      <c r="S91"/>
      <c r="T91" s="420"/>
    </row>
    <row r="92" spans="1:20" ht="15" hidden="1" x14ac:dyDescent="0.25">
      <c r="A92" s="419"/>
      <c r="B92"/>
      <c r="C92"/>
      <c r="D92"/>
      <c r="E92"/>
      <c r="F92"/>
      <c r="G92"/>
      <c r="H92"/>
      <c r="I92"/>
      <c r="J92"/>
      <c r="K92"/>
      <c r="L92"/>
      <c r="M92"/>
      <c r="N92"/>
      <c r="O92"/>
      <c r="P92"/>
      <c r="Q92"/>
      <c r="R92"/>
      <c r="S92"/>
      <c r="T92" s="420"/>
    </row>
    <row r="93" spans="1:20" ht="15" hidden="1" x14ac:dyDescent="0.25">
      <c r="A93" s="419"/>
      <c r="B93"/>
      <c r="C93"/>
      <c r="D93"/>
      <c r="E93"/>
      <c r="F93"/>
      <c r="G93"/>
      <c r="H93"/>
      <c r="I93"/>
      <c r="J93"/>
      <c r="K93"/>
      <c r="L93"/>
      <c r="M93"/>
      <c r="N93"/>
      <c r="O93"/>
      <c r="P93"/>
      <c r="Q93"/>
      <c r="R93"/>
      <c r="S93"/>
      <c r="T93" s="420"/>
    </row>
    <row r="94" spans="1:20" ht="15" hidden="1" x14ac:dyDescent="0.25">
      <c r="A94" s="419"/>
      <c r="B94"/>
      <c r="C94"/>
      <c r="D94"/>
      <c r="E94"/>
      <c r="F94"/>
      <c r="G94"/>
      <c r="H94"/>
      <c r="I94"/>
      <c r="J94"/>
      <c r="K94"/>
      <c r="L94"/>
      <c r="M94"/>
      <c r="N94"/>
      <c r="O94"/>
      <c r="P94"/>
      <c r="Q94"/>
      <c r="R94"/>
      <c r="S94"/>
      <c r="T94" s="420"/>
    </row>
    <row r="95" spans="1:20" ht="15" hidden="1" x14ac:dyDescent="0.25">
      <c r="A95" s="419"/>
      <c r="B95"/>
      <c r="C95"/>
      <c r="D95"/>
      <c r="E95"/>
      <c r="F95"/>
      <c r="G95"/>
      <c r="H95"/>
      <c r="I95"/>
      <c r="J95"/>
      <c r="K95"/>
      <c r="L95"/>
      <c r="M95"/>
      <c r="N95"/>
      <c r="O95"/>
      <c r="P95"/>
      <c r="Q95"/>
      <c r="R95"/>
      <c r="S95"/>
      <c r="T95" s="420"/>
    </row>
    <row r="96" spans="1:20" ht="15" hidden="1" x14ac:dyDescent="0.25">
      <c r="A96" s="419"/>
      <c r="B96"/>
      <c r="C96"/>
      <c r="D96"/>
      <c r="E96"/>
      <c r="F96"/>
      <c r="G96"/>
      <c r="H96"/>
      <c r="I96"/>
      <c r="J96"/>
      <c r="K96"/>
      <c r="L96"/>
      <c r="M96"/>
      <c r="N96"/>
      <c r="O96"/>
      <c r="P96"/>
      <c r="Q96"/>
      <c r="R96"/>
      <c r="S96"/>
      <c r="T96" s="420"/>
    </row>
  </sheetData>
  <sheetProtection algorithmName="SHA-512" hashValue="nTIf2pFW8ki0LSoEvMUrjctDqGymrc4BKoXQRo16B6WpFJ+zDKcsofFFBcwltLGX8iYOOqHt6ZRlEpL6hT9wnA==" saltValue="+VENRMZeyFwVHscGM28HwA==" spinCount="100000" sheet="1" scenarios="1" formatCells="0" formatColumns="0" formatRows="0" selectLockedCells="1"/>
  <mergeCells count="152">
    <mergeCell ref="L41:M41"/>
    <mergeCell ref="N41:O41"/>
    <mergeCell ref="P41:Q41"/>
    <mergeCell ref="R41:S41"/>
    <mergeCell ref="A42:E42"/>
    <mergeCell ref="G42:I42"/>
    <mergeCell ref="J42:K42"/>
    <mergeCell ref="A49:B49"/>
    <mergeCell ref="A50:B50"/>
    <mergeCell ref="C49:E49"/>
    <mergeCell ref="C50:E50"/>
    <mergeCell ref="F49:I49"/>
    <mergeCell ref="F50:I50"/>
    <mergeCell ref="L42:M42"/>
    <mergeCell ref="N42:O42"/>
    <mergeCell ref="P42:Q42"/>
    <mergeCell ref="R42:S42"/>
    <mergeCell ref="A44:B45"/>
    <mergeCell ref="C44:E45"/>
    <mergeCell ref="F44:I45"/>
    <mergeCell ref="J44:K44"/>
    <mergeCell ref="A22:T22"/>
    <mergeCell ref="A23:B23"/>
    <mergeCell ref="C23:E23"/>
    <mergeCell ref="F23:H23"/>
    <mergeCell ref="I23:L23"/>
    <mergeCell ref="M23:P23"/>
    <mergeCell ref="Q23:T23"/>
    <mergeCell ref="A48:B48"/>
    <mergeCell ref="C48:E48"/>
    <mergeCell ref="A28:T28"/>
    <mergeCell ref="A29:T29"/>
    <mergeCell ref="F30:G35"/>
    <mergeCell ref="H30:H35"/>
    <mergeCell ref="I30:I35"/>
    <mergeCell ref="J31:K31"/>
    <mergeCell ref="L31:M31"/>
    <mergeCell ref="N31:O31"/>
    <mergeCell ref="P31:Q31"/>
    <mergeCell ref="R31:S31"/>
    <mergeCell ref="F36:G36"/>
    <mergeCell ref="F37:G37"/>
    <mergeCell ref="L44:M44"/>
    <mergeCell ref="N44:O44"/>
    <mergeCell ref="P44:Q44"/>
    <mergeCell ref="A20:F20"/>
    <mergeCell ref="G20:N20"/>
    <mergeCell ref="O20:P20"/>
    <mergeCell ref="Q20:R20"/>
    <mergeCell ref="S20:T20"/>
    <mergeCell ref="A21:F21"/>
    <mergeCell ref="G21:N21"/>
    <mergeCell ref="O21:P21"/>
    <mergeCell ref="Q21:R21"/>
    <mergeCell ref="S21:T21"/>
    <mergeCell ref="A51:I51"/>
    <mergeCell ref="J51:K51"/>
    <mergeCell ref="L51:M51"/>
    <mergeCell ref="N51:O51"/>
    <mergeCell ref="P51:Q51"/>
    <mergeCell ref="R51:S51"/>
    <mergeCell ref="N52:T53"/>
    <mergeCell ref="B39:E39"/>
    <mergeCell ref="B40:E40"/>
    <mergeCell ref="F39:G39"/>
    <mergeCell ref="F40:G40"/>
    <mergeCell ref="F48:I48"/>
    <mergeCell ref="A43:T43"/>
    <mergeCell ref="T44:T45"/>
    <mergeCell ref="R44:S44"/>
    <mergeCell ref="A46:B46"/>
    <mergeCell ref="C46:E46"/>
    <mergeCell ref="F46:I46"/>
    <mergeCell ref="A47:B47"/>
    <mergeCell ref="C47:E47"/>
    <mergeCell ref="F47:I47"/>
    <mergeCell ref="A52:M52"/>
    <mergeCell ref="A41:I41"/>
    <mergeCell ref="J41:K41"/>
    <mergeCell ref="A24:B24"/>
    <mergeCell ref="C24:E24"/>
    <mergeCell ref="F24:H24"/>
    <mergeCell ref="I24:L24"/>
    <mergeCell ref="M24:P24"/>
    <mergeCell ref="Q24:T24"/>
    <mergeCell ref="A30:A35"/>
    <mergeCell ref="B30:E35"/>
    <mergeCell ref="B36:E36"/>
    <mergeCell ref="A25:F25"/>
    <mergeCell ref="G25:N25"/>
    <mergeCell ref="O25:P25"/>
    <mergeCell ref="Q25:R25"/>
    <mergeCell ref="S25:T25"/>
    <mergeCell ref="A26:F26"/>
    <mergeCell ref="G26:N26"/>
    <mergeCell ref="O26:P26"/>
    <mergeCell ref="Q26:R26"/>
    <mergeCell ref="S26:T26"/>
    <mergeCell ref="B37:E37"/>
    <mergeCell ref="B38:E38"/>
    <mergeCell ref="F38:G38"/>
    <mergeCell ref="A27:T27"/>
    <mergeCell ref="J30:T30"/>
    <mergeCell ref="T31:T35"/>
    <mergeCell ref="A1:D6"/>
    <mergeCell ref="E1:P2"/>
    <mergeCell ref="Q1:T6"/>
    <mergeCell ref="E3:P5"/>
    <mergeCell ref="E6:I6"/>
    <mergeCell ref="J6:L6"/>
    <mergeCell ref="M6:N6"/>
    <mergeCell ref="O6:P6"/>
    <mergeCell ref="A19:B19"/>
    <mergeCell ref="C19:E19"/>
    <mergeCell ref="F19:H19"/>
    <mergeCell ref="I19:L19"/>
    <mergeCell ref="M19:P19"/>
    <mergeCell ref="Q19:T19"/>
    <mergeCell ref="A17:T17"/>
    <mergeCell ref="A18:B18"/>
    <mergeCell ref="C18:E18"/>
    <mergeCell ref="F18:H18"/>
    <mergeCell ref="I18:L18"/>
    <mergeCell ref="M18:P18"/>
    <mergeCell ref="Q18:T18"/>
    <mergeCell ref="A13:H13"/>
    <mergeCell ref="I13:T13"/>
    <mergeCell ref="A14:H14"/>
    <mergeCell ref="I14:T14"/>
    <mergeCell ref="A15:E15"/>
    <mergeCell ref="F15:G15"/>
    <mergeCell ref="I15:J16"/>
    <mergeCell ref="K15:T16"/>
    <mergeCell ref="A16:E16"/>
    <mergeCell ref="F16:G16"/>
    <mergeCell ref="Q11:T11"/>
    <mergeCell ref="A12:B12"/>
    <mergeCell ref="C12:E12"/>
    <mergeCell ref="F12:H12"/>
    <mergeCell ref="I12:L12"/>
    <mergeCell ref="M12:P12"/>
    <mergeCell ref="Q12:T12"/>
    <mergeCell ref="E7:P7"/>
    <mergeCell ref="A8:D9"/>
    <mergeCell ref="H8:J9"/>
    <mergeCell ref="N8:Q9"/>
    <mergeCell ref="A10:T10"/>
    <mergeCell ref="A11:B11"/>
    <mergeCell ref="C11:E11"/>
    <mergeCell ref="F11:H11"/>
    <mergeCell ref="I11:L11"/>
    <mergeCell ref="M11:P11"/>
  </mergeCells>
  <conditionalFormatting sqref="F42">
    <cfRule type="cellIs" dxfId="3" priority="1" operator="lessThan">
      <formula>180</formula>
    </cfRule>
  </conditionalFormatting>
  <conditionalFormatting sqref="N42">
    <cfRule type="containsText" dxfId="2" priority="2" operator="containsText" text="No Aplica">
      <formula>NOT(ISERROR(SEARCH("No Aplica",N42)))</formula>
    </cfRule>
  </conditionalFormatting>
  <dataValidations disablePrompts="1" count="4">
    <dataValidation type="list" allowBlank="1" showInputMessage="1" showErrorMessage="1" sqref="K46:K50 O46:O50 Q46:Q50 S46:S50 M46:M50" xr:uid="{00000000-0002-0000-0700-000000000000}">
      <formula1>"1,2,3,4,5,6,7,8,9,10,11,12,13,14,15"</formula1>
    </dataValidation>
    <dataValidation allowBlank="1" showInputMessage="1" showErrorMessage="1" promptTitle="Dias" sqref="R9:T9 K9:M9 E9:G9" xr:uid="{00000000-0002-0000-0700-000001000000}"/>
    <dataValidation type="whole" operator="greaterThan" allowBlank="1" showInputMessage="1" showErrorMessage="1" sqref="P42 R42 T42" xr:uid="{00000000-0002-0000-0700-000002000000}">
      <formula1>30</formula1>
    </dataValidation>
    <dataValidation type="list" allowBlank="1" showInputMessage="1" showErrorMessage="1" sqref="K34 M34 O34 Q34 S34" xr:uid="{00000000-0002-0000-0700-000003000000}">
      <formula1>"Cambio de Evaluador,Cambio Definitivo de Empleo,Separación Temporal superior a 30 dias,Lapso entre la última Evaluación si la hubiere y el final de periodo a evaluar"</formula1>
    </dataValidation>
  </dataValidations>
  <printOptions horizontalCentered="1"/>
  <pageMargins left="0" right="0" top="0.59055118110236227" bottom="0.59055118110236227" header="0.31496062992125984" footer="0.31496062992125984"/>
  <pageSetup scale="55" orientation="landscape" r:id="rId1"/>
  <headerFooter>
    <oddFooter>&amp;RTH-F-49/V1/22-12-2023</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4000000}">
          <x14:formula1>
            <xm:f>'C:\Users\cnanez\Downloads\[BORRADOR FORMATO CECAT.xlsm]Hoja4'!#REF!</xm:f>
          </x14:formula1>
          <xm:sqref>O65:R67 S57:T67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118</vt:i4>
      </vt:variant>
    </vt:vector>
  </HeadingPairs>
  <TitlesOfParts>
    <vt:vector size="134" baseType="lpstr">
      <vt:lpstr>COMPORTAMENTAL combinado</vt:lpstr>
      <vt:lpstr>BANCO COMPORTAMENTAL</vt:lpstr>
      <vt:lpstr>Hoja1 ultimo</vt:lpstr>
      <vt:lpstr>LISTADO DE EMPLEOS DECRETO 785</vt:lpstr>
      <vt:lpstr>COMPROMISOS LABORALES </vt:lpstr>
      <vt:lpstr>1. CONCERTACIÓN DE OBJETIVOS</vt:lpstr>
      <vt:lpstr>2. EVAL.ADTIVOS Y APOYO </vt:lpstr>
      <vt:lpstr>3.REPORTE EVALUACIÓN</vt:lpstr>
      <vt:lpstr>4A.EVAL.PARCIAL EVENTUAL(1 SEM)</vt:lpstr>
      <vt:lpstr>4B.EVAL.PARCIAL EVENTUAL(2 SEM)</vt:lpstr>
      <vt:lpstr>5.PLAN DE MEJORAMIENTO</vt:lpstr>
      <vt:lpstr>NIVELES JERÁRQUICOS</vt:lpstr>
      <vt:lpstr>DEPENDENCIAS CONTRALORÍA CALI</vt:lpstr>
      <vt:lpstr>BANCO COMPROMISOS L.N. AUDITORÍ</vt:lpstr>
      <vt:lpstr>RANGOS CALIFICACIÓN LABORALES</vt:lpstr>
      <vt:lpstr>RANGOS CALIFICACIÓN COMPORTAMEN</vt:lpstr>
      <vt:lpstr>'COMPORTAMENTAL combinado'!_Toc99617310</vt:lpstr>
      <vt:lpstr>AF1_APO</vt:lpstr>
      <vt:lpstr>AF1_APR</vt:lpstr>
      <vt:lpstr>AF1_CFM</vt:lpstr>
      <vt:lpstr>AF1_E</vt:lpstr>
      <vt:lpstr>AF1_I</vt:lpstr>
      <vt:lpstr>AF1_P</vt:lpstr>
      <vt:lpstr>AF1_PE</vt:lpstr>
      <vt:lpstr>AF1_S</vt:lpstr>
      <vt:lpstr>AF2_APO</vt:lpstr>
      <vt:lpstr>AF2_APR</vt:lpstr>
      <vt:lpstr>AF2_CFM</vt:lpstr>
      <vt:lpstr>AF2_E</vt:lpstr>
      <vt:lpstr>AF2_I</vt:lpstr>
      <vt:lpstr>AF2_P</vt:lpstr>
      <vt:lpstr>AF2_PE</vt:lpstr>
      <vt:lpstr>AF2_S</vt:lpstr>
      <vt:lpstr>AF3_APR</vt:lpstr>
      <vt:lpstr>AF3_CFM</vt:lpstr>
      <vt:lpstr>AF3_E</vt:lpstr>
      <vt:lpstr>AF3_I</vt:lpstr>
      <vt:lpstr>AF3_P</vt:lpstr>
      <vt:lpstr>AF3_PE</vt:lpstr>
      <vt:lpstr>AF3_S</vt:lpstr>
      <vt:lpstr>ASESOR</vt:lpstr>
      <vt:lpstr>ASISTENCIAL</vt:lpstr>
      <vt:lpstr>AUDITOR_FISCAL_DE_CONTRALORÍA_1</vt:lpstr>
      <vt:lpstr>AUDITOR_FISCAL_DE_CONTRALORÍA_2</vt:lpstr>
      <vt:lpstr>AUDITOR_FISCAL_DE_CONTRALORÍA_3</vt:lpstr>
      <vt:lpstr>CA_APO</vt:lpstr>
      <vt:lpstr>CA_APR</vt:lpstr>
      <vt:lpstr>CA_E</vt:lpstr>
      <vt:lpstr>CA_I</vt:lpstr>
      <vt:lpstr>CA_P</vt:lpstr>
      <vt:lpstr>CA_PE</vt:lpstr>
      <vt:lpstr>CONTRALOR_AUXILIAR</vt:lpstr>
      <vt:lpstr>DAFTO_APO</vt:lpstr>
      <vt:lpstr>DAFTO_APR</vt:lpstr>
      <vt:lpstr>DAFTO_E</vt:lpstr>
      <vt:lpstr>DAFTO_I</vt:lpstr>
      <vt:lpstr>DAFTO_P</vt:lpstr>
      <vt:lpstr>DAFTO_PE</vt:lpstr>
      <vt:lpstr>DAFTORF_P</vt:lpstr>
      <vt:lpstr>DAFTORF_PE</vt:lpstr>
      <vt:lpstr>DARTOF_E</vt:lpstr>
      <vt:lpstr>DARTOF_I</vt:lpstr>
      <vt:lpstr>DARTORF_APO</vt:lpstr>
      <vt:lpstr>DARTORF_APR</vt:lpstr>
      <vt:lpstr>DIRECTIVO</vt:lpstr>
      <vt:lpstr>Director_Administrativo_o_Financiero_o_Técnico_u_Operativo</vt:lpstr>
      <vt:lpstr>NIVEL_PROFESIONAL_CON_PERSONAL_A_CARGO</vt:lpstr>
      <vt:lpstr>PE_APO</vt:lpstr>
      <vt:lpstr>PE_CFM</vt:lpstr>
      <vt:lpstr>PE_E</vt:lpstr>
      <vt:lpstr>PE_I</vt:lpstr>
      <vt:lpstr>PE_O</vt:lpstr>
      <vt:lpstr>PE_P</vt:lpstr>
      <vt:lpstr>PE_PE</vt:lpstr>
      <vt:lpstr>PE_S</vt:lpstr>
      <vt:lpstr>PERF_APRF</vt:lpstr>
      <vt:lpstr>PERF_FRF</vt:lpstr>
      <vt:lpstr>PERF_H</vt:lpstr>
      <vt:lpstr>PERF_IP</vt:lpstr>
      <vt:lpstr>PERF_IRF</vt:lpstr>
      <vt:lpstr>PERF_N</vt:lpstr>
      <vt:lpstr>PERF_PRF</vt:lpstr>
      <vt:lpstr>PERF_PVRF</vt:lpstr>
      <vt:lpstr>PERF_R</vt:lpstr>
      <vt:lpstr>PROFESIONAL</vt:lpstr>
      <vt:lpstr>PROFESIONAL_ESPECIALIZADO</vt:lpstr>
      <vt:lpstr>PROFESIONAL_ESPECIALIZADO_RF</vt:lpstr>
      <vt:lpstr>PROFESIONAL_UNIVERSITARIO</vt:lpstr>
      <vt:lpstr>PROFESIONAL_UNIVERSITARIO_RF</vt:lpstr>
      <vt:lpstr>PU_APO</vt:lpstr>
      <vt:lpstr>PU_CFM</vt:lpstr>
      <vt:lpstr>PU_E</vt:lpstr>
      <vt:lpstr>PU_I</vt:lpstr>
      <vt:lpstr>PU_O</vt:lpstr>
      <vt:lpstr>PU_P</vt:lpstr>
      <vt:lpstr>PU_PE</vt:lpstr>
      <vt:lpstr>PU_S</vt:lpstr>
      <vt:lpstr>PURF_APRF</vt:lpstr>
      <vt:lpstr>PURF_FRF</vt:lpstr>
      <vt:lpstr>PURF_H</vt:lpstr>
      <vt:lpstr>PURF_IP</vt:lpstr>
      <vt:lpstr>PURF_IRF</vt:lpstr>
      <vt:lpstr>PURF_N</vt:lpstr>
      <vt:lpstr>PURF_PRF</vt:lpstr>
      <vt:lpstr>PURF_PVRF</vt:lpstr>
      <vt:lpstr>PURF_R</vt:lpstr>
      <vt:lpstr>SUB_APO</vt:lpstr>
      <vt:lpstr>SUB_APR</vt:lpstr>
      <vt:lpstr>SUB_CFM</vt:lpstr>
      <vt:lpstr>SUB_E</vt:lpstr>
      <vt:lpstr>SUB_I</vt:lpstr>
      <vt:lpstr>SUB_P</vt:lpstr>
      <vt:lpstr>SUB_PE</vt:lpstr>
      <vt:lpstr>SUB_S</vt:lpstr>
      <vt:lpstr>SUBDIRECTOR</vt:lpstr>
      <vt:lpstr>TÉCNICO</vt:lpstr>
      <vt:lpstr>Técnico_Operativo</vt:lpstr>
      <vt:lpstr>TÉCNICO_OPERATIVO_7</vt:lpstr>
      <vt:lpstr>TO_APO</vt:lpstr>
      <vt:lpstr>TO_CFM</vt:lpstr>
      <vt:lpstr>TO_E</vt:lpstr>
      <vt:lpstr>TO_I</vt:lpstr>
      <vt:lpstr>TO_O</vt:lpstr>
      <vt:lpstr>TO_P</vt:lpstr>
      <vt:lpstr>TO_PE</vt:lpstr>
      <vt:lpstr>TO_S</vt:lpstr>
      <vt:lpstr>TO7_APO</vt:lpstr>
      <vt:lpstr>TO7_CFM</vt:lpstr>
      <vt:lpstr>TO7_E</vt:lpstr>
      <vt:lpstr>TO7_I</vt:lpstr>
      <vt:lpstr>TO7_O</vt:lpstr>
      <vt:lpstr>TO7_P</vt:lpstr>
      <vt:lpstr>TO7_PE</vt:lpstr>
      <vt:lpstr>TO7_S</vt:lpstr>
    </vt:vector>
  </TitlesOfParts>
  <Company>Contraloria General Santiago de 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Ñañez Guerrero</dc:creator>
  <cp:lastModifiedBy>Carlos Emiro Castillo Valencia</cp:lastModifiedBy>
  <cp:lastPrinted>2024-06-19T13:21:35Z</cp:lastPrinted>
  <dcterms:created xsi:type="dcterms:W3CDTF">2023-07-27T22:35:05Z</dcterms:created>
  <dcterms:modified xsi:type="dcterms:W3CDTF">2024-06-19T13:23:36Z</dcterms:modified>
</cp:coreProperties>
</file>